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2_PRODUCTION\AFFAIRES\2024\06 - JUIN\2406SASNC000035-RU TECHNOPOLE METZ\ETUDES TECHNIQUES\3-PRO DCE\RENDU DCE\DCE IND.1\"/>
    </mc:Choice>
  </mc:AlternateContent>
  <xr:revisionPtr revIDLastSave="0" documentId="8_{B13259AE-2BDD-47B7-B4FF-8A661209D7C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J645" i="2"/>
  <c r="G645" i="2"/>
  <c r="G636" i="2"/>
  <c r="J636" i="2" s="1"/>
  <c r="G625" i="2"/>
  <c r="J625" i="2" s="1"/>
  <c r="G616" i="2"/>
  <c r="J616" i="2" s="1"/>
  <c r="J607" i="2"/>
  <c r="G607" i="2"/>
  <c r="G592" i="2"/>
  <c r="J592" i="2" s="1"/>
  <c r="J583" i="2"/>
  <c r="F678" i="2" s="1"/>
  <c r="G583" i="2"/>
  <c r="Q570" i="2"/>
  <c r="K570" i="2"/>
  <c r="H570" i="2"/>
  <c r="G570" i="2"/>
  <c r="J570" i="2" s="1"/>
  <c r="Q569" i="2"/>
  <c r="K569" i="2"/>
  <c r="H569" i="2"/>
  <c r="G569" i="2"/>
  <c r="J569" i="2" s="1"/>
  <c r="Q566" i="2"/>
  <c r="J566" i="2"/>
  <c r="G566" i="2"/>
  <c r="Q555" i="2"/>
  <c r="K555" i="2"/>
  <c r="H555" i="2"/>
  <c r="G555" i="2"/>
  <c r="J555" i="2" s="1"/>
  <c r="Q554" i="2"/>
  <c r="K554" i="2"/>
  <c r="H554" i="2"/>
  <c r="J554" i="2" s="1"/>
  <c r="G554" i="2"/>
  <c r="Q553" i="2"/>
  <c r="K553" i="2"/>
  <c r="H553" i="2"/>
  <c r="G553" i="2"/>
  <c r="J553" i="2" s="1"/>
  <c r="Q549" i="2"/>
  <c r="G549" i="2"/>
  <c r="J549" i="2" s="1"/>
  <c r="Q518" i="2"/>
  <c r="K518" i="2"/>
  <c r="J518" i="2"/>
  <c r="H518" i="2"/>
  <c r="G518" i="2"/>
  <c r="Q517" i="2"/>
  <c r="K517" i="2"/>
  <c r="H517" i="2"/>
  <c r="G517" i="2"/>
  <c r="J517" i="2" s="1"/>
  <c r="Q514" i="2"/>
  <c r="J514" i="2"/>
  <c r="G514" i="2"/>
  <c r="G502" i="2"/>
  <c r="J502" i="2" s="1"/>
  <c r="J491" i="2"/>
  <c r="G491" i="2"/>
  <c r="G476" i="2"/>
  <c r="J476" i="2" s="1"/>
  <c r="F677" i="2" s="1"/>
  <c r="Q453" i="2"/>
  <c r="K453" i="2"/>
  <c r="H453" i="2"/>
  <c r="G453" i="2"/>
  <c r="J453" i="2" s="1"/>
  <c r="Q452" i="2"/>
  <c r="K452" i="2"/>
  <c r="J452" i="2"/>
  <c r="H452" i="2"/>
  <c r="G452" i="2"/>
  <c r="Q449" i="2"/>
  <c r="J449" i="2"/>
  <c r="G449" i="2"/>
  <c r="G438" i="2"/>
  <c r="J438" i="2" s="1"/>
  <c r="G426" i="2"/>
  <c r="J426" i="2" s="1"/>
  <c r="G411" i="2"/>
  <c r="J411" i="2" s="1"/>
  <c r="J400" i="2"/>
  <c r="G400" i="2"/>
  <c r="J391" i="2"/>
  <c r="F676" i="2" s="1"/>
  <c r="G391" i="2"/>
  <c r="J370" i="2"/>
  <c r="G370" i="2"/>
  <c r="G360" i="2"/>
  <c r="J360" i="2" s="1"/>
  <c r="G352" i="2"/>
  <c r="J352" i="2" s="1"/>
  <c r="G341" i="2"/>
  <c r="J341" i="2" s="1"/>
  <c r="J332" i="2"/>
  <c r="G332" i="2"/>
  <c r="J323" i="2"/>
  <c r="G323" i="2"/>
  <c r="Q309" i="2"/>
  <c r="K309" i="2"/>
  <c r="H309" i="2"/>
  <c r="G309" i="2"/>
  <c r="J309" i="2" s="1"/>
  <c r="Q308" i="2"/>
  <c r="K308" i="2"/>
  <c r="H308" i="2"/>
  <c r="J308" i="2" s="1"/>
  <c r="G308" i="2"/>
  <c r="Q305" i="2"/>
  <c r="G305" i="2"/>
  <c r="J305" i="2" s="1"/>
  <c r="G283" i="2"/>
  <c r="J283" i="2" s="1"/>
  <c r="G263" i="2"/>
  <c r="J263" i="2" s="1"/>
  <c r="J250" i="2"/>
  <c r="G250" i="2"/>
  <c r="Q238" i="2"/>
  <c r="K238" i="2"/>
  <c r="J238" i="2"/>
  <c r="H238" i="2"/>
  <c r="G238" i="2"/>
  <c r="Q237" i="2"/>
  <c r="K237" i="2"/>
  <c r="H237" i="2"/>
  <c r="G237" i="2"/>
  <c r="J237" i="2" s="1"/>
  <c r="Q234" i="2"/>
  <c r="G234" i="2"/>
  <c r="J234" i="2" s="1"/>
  <c r="J195" i="2"/>
  <c r="F672" i="2" s="1"/>
  <c r="G195" i="2"/>
  <c r="J172" i="2"/>
  <c r="G172" i="2"/>
  <c r="J156" i="2"/>
  <c r="G156" i="2"/>
  <c r="G140" i="2"/>
  <c r="J140" i="2" s="1"/>
  <c r="G128" i="2"/>
  <c r="J128" i="2" s="1"/>
  <c r="Q116" i="2"/>
  <c r="K116" i="2"/>
  <c r="J116" i="2"/>
  <c r="H116" i="2"/>
  <c r="G116" i="2"/>
  <c r="Q115" i="2"/>
  <c r="K115" i="2"/>
  <c r="H115" i="2"/>
  <c r="G115" i="2"/>
  <c r="J115" i="2" s="1"/>
  <c r="Q114" i="2"/>
  <c r="K114" i="2"/>
  <c r="H114" i="2"/>
  <c r="G114" i="2"/>
  <c r="J114" i="2" s="1"/>
  <c r="Q110" i="2"/>
  <c r="J110" i="2"/>
  <c r="G110" i="2"/>
  <c r="Q78" i="2"/>
  <c r="K78" i="2"/>
  <c r="H78" i="2"/>
  <c r="G78" i="2"/>
  <c r="J78" i="2" s="1"/>
  <c r="Q77" i="2"/>
  <c r="K77" i="2"/>
  <c r="H77" i="2"/>
  <c r="J77" i="2" s="1"/>
  <c r="G77" i="2"/>
  <c r="Q74" i="2"/>
  <c r="G74" i="2"/>
  <c r="J74" i="2" s="1"/>
  <c r="Q61" i="2"/>
  <c r="K61" i="2"/>
  <c r="H61" i="2"/>
  <c r="G61" i="2"/>
  <c r="J61" i="2" s="1"/>
  <c r="Q60" i="2"/>
  <c r="K60" i="2"/>
  <c r="J60" i="2"/>
  <c r="H60" i="2"/>
  <c r="G60" i="2"/>
  <c r="Q59" i="2"/>
  <c r="K59" i="2"/>
  <c r="H59" i="2"/>
  <c r="G59" i="2"/>
  <c r="J59" i="2" s="1"/>
  <c r="Q55" i="2"/>
  <c r="J55" i="2"/>
  <c r="G55" i="2"/>
  <c r="G45" i="2"/>
  <c r="J45" i="2" s="1"/>
  <c r="Q29" i="2"/>
  <c r="K29" i="2"/>
  <c r="H29" i="2"/>
  <c r="J29" i="2" s="1"/>
  <c r="G29" i="2"/>
  <c r="Q28" i="2"/>
  <c r="K28" i="2"/>
  <c r="H28" i="2"/>
  <c r="J28" i="2" s="1"/>
  <c r="G28" i="2"/>
  <c r="Q27" i="2"/>
  <c r="K27" i="2"/>
  <c r="J27" i="2"/>
  <c r="H27" i="2"/>
  <c r="G27" i="2"/>
  <c r="Q26" i="2"/>
  <c r="K26" i="2"/>
  <c r="H26" i="2"/>
  <c r="G26" i="2"/>
  <c r="J26" i="2" s="1"/>
  <c r="Q21" i="2"/>
  <c r="G21" i="2"/>
  <c r="J21" i="2" s="1"/>
  <c r="J9" i="2"/>
  <c r="F671" i="2" s="1"/>
  <c r="G9" i="2"/>
  <c r="G84" i="1"/>
  <c r="G82" i="1"/>
  <c r="G80" i="1"/>
  <c r="G78" i="1"/>
  <c r="E70" i="1"/>
  <c r="E63" i="1"/>
  <c r="E60" i="1"/>
  <c r="E20" i="1"/>
  <c r="E11" i="1"/>
  <c r="F673" i="2" l="1"/>
  <c r="F666" i="2"/>
  <c r="F667" i="2"/>
  <c r="F682" i="2"/>
  <c r="F665" i="2"/>
  <c r="F674" i="2"/>
  <c r="F679" i="2"/>
  <c r="F675" i="2"/>
  <c r="F659" i="2"/>
  <c r="F661" i="2" s="1"/>
  <c r="F660" i="2"/>
  <c r="F683" i="2"/>
  <c r="F670" i="2"/>
  <c r="F684" i="2" l="1"/>
  <c r="AA1" i="3" s="1"/>
  <c r="AA3" i="3" l="1"/>
  <c r="AA37" i="3"/>
  <c r="AA33" i="3"/>
  <c r="AA5" i="3"/>
  <c r="AA4" i="3"/>
  <c r="AA15" i="3" l="1"/>
  <c r="AA9" i="3"/>
  <c r="AA32" i="3"/>
  <c r="AA16" i="3"/>
  <c r="AA18" i="3"/>
  <c r="AA10" i="3" s="1"/>
  <c r="AA6" i="3"/>
  <c r="AA27" i="3"/>
  <c r="AA13" i="3"/>
  <c r="AA12" i="3"/>
  <c r="AA7" i="3"/>
  <c r="AA42" i="3"/>
  <c r="AA51" i="3" l="1"/>
  <c r="AA38" i="3"/>
  <c r="AA11" i="3"/>
  <c r="AA21" i="3"/>
  <c r="AA41" i="3"/>
  <c r="AA19" i="3"/>
  <c r="AA50" i="3"/>
  <c r="AA34" i="3"/>
  <c r="AA94" i="3"/>
  <c r="AA90" i="3"/>
  <c r="AA86" i="3" s="1"/>
  <c r="AA81" i="3" s="1"/>
  <c r="AA74" i="3" s="1"/>
  <c r="AA66" i="3" s="1"/>
  <c r="AA58" i="3" s="1"/>
  <c r="AA48" i="3" s="1"/>
  <c r="AA30" i="3"/>
  <c r="AA17" i="3"/>
  <c r="AA75" i="3" s="1"/>
  <c r="AA67" i="3" s="1"/>
  <c r="AA59" i="3" s="1"/>
  <c r="AA49" i="3" s="1"/>
  <c r="AA31" i="3" s="1"/>
  <c r="AA85" i="3"/>
  <c r="AA80" i="3" s="1"/>
  <c r="AA72" i="3" s="1"/>
  <c r="AA64" i="3" s="1"/>
  <c r="AA56" i="3" s="1"/>
  <c r="AA44" i="3" s="1"/>
  <c r="AA43" i="3"/>
  <c r="AA20" i="3"/>
  <c r="AA24" i="3"/>
  <c r="AA23" i="3"/>
  <c r="AA73" i="3"/>
  <c r="AA93" i="3"/>
  <c r="AA89" i="3"/>
  <c r="AA25" i="3" s="1"/>
  <c r="AA65" i="3"/>
  <c r="AA57" i="3" s="1"/>
  <c r="AA45" i="3" s="1"/>
  <c r="AA26" i="3" s="1"/>
  <c r="AA47" i="3"/>
  <c r="AA14" i="3"/>
  <c r="AA46" i="3"/>
  <c r="AA29" i="3"/>
  <c r="AA28" i="3"/>
  <c r="AA82" i="3" l="1"/>
  <c r="AA95" i="3"/>
  <c r="AA91" i="3" s="1"/>
  <c r="AA69" i="3"/>
  <c r="AA61" i="3" s="1"/>
  <c r="AA53" i="3" s="1"/>
  <c r="AA36" i="3" s="1"/>
  <c r="AA77" i="3"/>
  <c r="AA96" i="3"/>
  <c r="AA92" i="3"/>
  <c r="AA88" i="3" s="1"/>
  <c r="AA84" i="3" s="1"/>
  <c r="AA78" i="3" s="1"/>
  <c r="AA70" i="3" s="1"/>
  <c r="AA62" i="3" s="1"/>
  <c r="AA54" i="3" s="1"/>
  <c r="AA22" i="3"/>
  <c r="AA79" i="3" s="1"/>
  <c r="AA87" i="3" l="1"/>
  <c r="AA83" i="3" s="1"/>
  <c r="AA76" i="3" s="1"/>
  <c r="AA68" i="3" s="1"/>
  <c r="AA60" i="3" s="1"/>
  <c r="AA52" i="3" s="1"/>
  <c r="AA35" i="3"/>
  <c r="AA98" i="3" s="1"/>
  <c r="AA2" i="3" s="1"/>
  <c r="C687" i="2" s="1"/>
  <c r="AA71" i="3"/>
  <c r="AA63" i="3" s="1"/>
  <c r="AA55" i="3" s="1"/>
  <c r="AA40" i="3" s="1"/>
  <c r="AA39" i="3"/>
</calcChain>
</file>

<file path=xl/sharedStrings.xml><?xml version="1.0" encoding="utf-8"?>
<sst xmlns="http://schemas.openxmlformats.org/spreadsheetml/2006/main" count="1105" uniqueCount="377">
  <si>
    <t>Dossier</t>
  </si>
  <si>
    <t>Date</t>
  </si>
  <si>
    <t>Phase</t>
  </si>
  <si>
    <t>Indice</t>
  </si>
  <si>
    <t>MAITRE D'OUVRAGE
CROUS LORRAINE
75 rue de Laxou
54042 Nancy Cedex</t>
  </si>
  <si>
    <t>ARCHITECTE : 
    AA TANDEM
    14bis Rue Principale
    57645 MONTOY-FLANVILLE</t>
  </si>
  <si>
    <t>MAITRE D'OEUVRE : 
    SOCOTEC SMART SOLUTIONS
    8 Rue Albert Einstein
    54320 MAXEVILLE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</si>
  <si>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</si>
  <si>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</si>
  <si>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</si>
  <si>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</si>
  <si>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</si>
  <si>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</si>
  <si>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</si>
  <si>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</si>
  <si>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</si>
  <si>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</si>
  <si>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</si>
  <si>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</si>
  <si>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</si>
  <si>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</si>
  <si>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</si>
  <si>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</si>
  <si>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</si>
  <si>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</si>
  <si>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</si>
  <si>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</si>
  <si>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</si>
  <si>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</si>
  <si>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</si>
  <si>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</si>
  <si>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</si>
  <si>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</si>
  <si>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</si>
  <si>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</si>
  <si>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</si>
  <si>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</si>
  <si>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</si>
  <si>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DEMOLITION - GROS-OEUVRE</t>
  </si>
  <si>
    <t>3.&amp;</t>
  </si>
  <si>
    <t>Prescriptions particulières</t>
  </si>
  <si>
    <t>2.1</t>
  </si>
  <si>
    <t>Travaux préparatoires</t>
  </si>
  <si>
    <t>2.1.1</t>
  </si>
  <si>
    <t>Dossier d'Exécution et Plan d'Atelier Chantier</t>
  </si>
  <si>
    <t>ENS</t>
  </si>
  <si>
    <t>Total Restaurant\Hall d'entrée</t>
  </si>
  <si>
    <t>9.R.Localisations\Restaurant\Hall d'entrée</t>
  </si>
  <si>
    <t>9.T</t>
  </si>
  <si>
    <t>9.M.Z</t>
  </si>
  <si>
    <t xml:space="preserve">Restaurant\Hall d'entrée    </t>
  </si>
  <si>
    <t xml:space="preserve"> ENS</t>
  </si>
  <si>
    <t>9.E.1.Localisations\Restaurant\Hall d'entrée</t>
  </si>
  <si>
    <t>9.UMOD</t>
  </si>
  <si>
    <t>9.&amp;</t>
  </si>
  <si>
    <t>2.1.2</t>
  </si>
  <si>
    <t xml:space="preserve">Protection au sol </t>
  </si>
  <si>
    <t>Total Restaurant\Sanitaires RDC</t>
  </si>
  <si>
    <t>9.R.Localisations\Restaurant\Sanitaires RDC</t>
  </si>
  <si>
    <t>Total Restaurant\Escalier université gauche</t>
  </si>
  <si>
    <t>9.R.Localisations\Restaurant\Escalier université gauche</t>
  </si>
  <si>
    <t>Total Restaurant\Escalier lycée droit</t>
  </si>
  <si>
    <t>9.R.Localisations\Restaurant\Escalier lycée droit</t>
  </si>
  <si>
    <t>Total Restaurant\Brasserie</t>
  </si>
  <si>
    <t>9.R.Localisations\Restaurant\Brasserie</t>
  </si>
  <si>
    <t xml:space="preserve">Restaurant\Sanitaires RDC    </t>
  </si>
  <si>
    <t xml:space="preserve"> M2</t>
  </si>
  <si>
    <t>9.E.1.Localisations\Restaurant\Sanitaires RDC</t>
  </si>
  <si>
    <t xml:space="preserve">Restaurant\Escalier université gauche    </t>
  </si>
  <si>
    <t>9.E.1.Localisations\Restaurant\Escalier université gauche</t>
  </si>
  <si>
    <t xml:space="preserve">Restaurant\Escalier lycée droit    </t>
  </si>
  <si>
    <t>9.E.1.Localisations\Restaurant\Escalier lycée droit</t>
  </si>
  <si>
    <t xml:space="preserve">Restaurant\Brasserie    </t>
  </si>
  <si>
    <t>9.E.1.Localisations\Restaurant\Brasserie</t>
  </si>
  <si>
    <t>9.L</t>
  </si>
  <si>
    <t>Localisation : ensemble des surfaces de sols avec travaux et circulations</t>
  </si>
  <si>
    <t>2.1.3</t>
  </si>
  <si>
    <t>Constat d'huissier</t>
  </si>
  <si>
    <t>Localisation : abords du bâtiment et l'ensemble des futures zones de travaux</t>
  </si>
  <si>
    <t>2.1.4</t>
  </si>
  <si>
    <t>Clôture de chantier</t>
  </si>
  <si>
    <t>ML</t>
  </si>
  <si>
    <t>Total Restaurant\Salle de restauration lycée</t>
  </si>
  <si>
    <t>9.R.Localisations\Restaurant\Salle de restauration lycée</t>
  </si>
  <si>
    <t>Total Restaurant\Salle de restauration université</t>
  </si>
  <si>
    <t>9.R.Localisations\Restaurant\Salle de restauration université</t>
  </si>
  <si>
    <t xml:space="preserve">Restaurant\Salle de restauration lycée    </t>
  </si>
  <si>
    <t xml:space="preserve"> ML</t>
  </si>
  <si>
    <t>9.E.1.Localisations\Restaurant\Salle de restauration lycée</t>
  </si>
  <si>
    <t xml:space="preserve">Restaurant\Salle de restauration université    </t>
  </si>
  <si>
    <t>9.E.1.Localisations\Restaurant\Salle de restauration université</t>
  </si>
  <si>
    <t>Restaurant\Hall d'entrée    6*12 =</t>
  </si>
  <si>
    <t>Localisation : hall autour de la zone EPMR ainsi que les salles gauche et droite R+1</t>
  </si>
  <si>
    <t>2.1.5</t>
  </si>
  <si>
    <t xml:space="preserve">Branchements de chantier </t>
  </si>
  <si>
    <t>Total Coworking</t>
  </si>
  <si>
    <t>9.R.Localisations\Coworking</t>
  </si>
  <si>
    <t xml:space="preserve">Coworking    </t>
  </si>
  <si>
    <t>9.E.1.Localisations\Coworking</t>
  </si>
  <si>
    <t>Localisation : selon proposition entreprise pour la durée du chantier</t>
  </si>
  <si>
    <t>2.1.6</t>
  </si>
  <si>
    <t>Protection par compartimentage</t>
  </si>
  <si>
    <t>Localisation : ensemble des compartimentages suivant configuration des locaux</t>
  </si>
  <si>
    <t>2.1.7</t>
  </si>
  <si>
    <t>Amenée, Organisation et repli du matériel</t>
  </si>
  <si>
    <t>Localisation : zone de stockage</t>
  </si>
  <si>
    <t>2.1.8</t>
  </si>
  <si>
    <t>Implantation et nivellement des ouvrages</t>
  </si>
  <si>
    <t>Localisation : gaine d'EPMR</t>
  </si>
  <si>
    <t>2.1.9</t>
  </si>
  <si>
    <t xml:space="preserve">Protection des personnes et des ouvrages conservés </t>
  </si>
  <si>
    <t>Localisation : pour la zone chantier et ses alentours</t>
  </si>
  <si>
    <t>2.1.10</t>
  </si>
  <si>
    <t>Prise en charge du site, Accès au chantier et Signalisation</t>
  </si>
  <si>
    <t>Localisation : à définir</t>
  </si>
  <si>
    <t>4.&amp;</t>
  </si>
  <si>
    <t>2.2</t>
  </si>
  <si>
    <t>Installations de chantier</t>
  </si>
  <si>
    <t>2.2.1</t>
  </si>
  <si>
    <t>Installation de chantier</t>
  </si>
  <si>
    <t xml:space="preserve">Localisation : selon positionnement indiqué par le Maître d'œuvre 
</t>
  </si>
  <si>
    <t>2.3</t>
  </si>
  <si>
    <t>Démolition</t>
  </si>
  <si>
    <t>2.3.1</t>
  </si>
  <si>
    <t>Démolition des sols</t>
  </si>
  <si>
    <t>5.T</t>
  </si>
  <si>
    <t>2.3.1.1</t>
  </si>
  <si>
    <t>Dépose des revêtements de sols carrelés</t>
  </si>
  <si>
    <t>Restaurant\Hall d'entrée    (2*2)*2 =</t>
  </si>
  <si>
    <t>Restaurant\Sanitaires RDC    5+6 =</t>
  </si>
  <si>
    <t>Localisation : cf. plans</t>
  </si>
  <si>
    <t>5.&amp;</t>
  </si>
  <si>
    <t>2.3.2</t>
  </si>
  <si>
    <t>Démolition de faïence</t>
  </si>
  <si>
    <t>Restaurant\Sanitaires RDC    ((2+0.07+.9)*1.6)*2*2 =</t>
  </si>
  <si>
    <t>Restaurant\Sanitaires RDC
Sas H/F    (2*3)*2*3 =</t>
  </si>
  <si>
    <t>2.3.3</t>
  </si>
  <si>
    <t>Dépose en démolition de cloisons légères</t>
  </si>
  <si>
    <t>Restaurant\Sanitaires RDC    7*2 =</t>
  </si>
  <si>
    <t>2.4</t>
  </si>
  <si>
    <t>Terrassements</t>
  </si>
  <si>
    <t>2.4.1</t>
  </si>
  <si>
    <t>2.4.1.1</t>
  </si>
  <si>
    <t>Fouilles en trous</t>
  </si>
  <si>
    <t>M3</t>
  </si>
  <si>
    <t>Restaurant\Hall d'entrée    (2*2)*2*0.6 =</t>
  </si>
  <si>
    <t xml:space="preserve"> M3</t>
  </si>
  <si>
    <t>2.4.1.2</t>
  </si>
  <si>
    <t>Terrassements généraux pour mis à niveau hors emprise bâtiment</t>
  </si>
  <si>
    <t>Total Restaurant\Extérieur</t>
  </si>
  <si>
    <t>9.R.Localisations\Restaurant\Extérieur</t>
  </si>
  <si>
    <t>Restaurant\Hall d'entrée    (5+2.5)*2*0.5 =</t>
  </si>
  <si>
    <t>Restaurant\Extérieur    6*4*0.5 =</t>
  </si>
  <si>
    <t>9.E.1.Localisations\Restaurant\Extérieur</t>
  </si>
  <si>
    <t>2.5</t>
  </si>
  <si>
    <t>Ouvrage de voirie - aire de stationnement - cheminement</t>
  </si>
  <si>
    <t>2.5.1</t>
  </si>
  <si>
    <r>
      <rPr>
        <b/>
        <sz val="12"/>
        <color theme="1"/>
        <rFont val="Arial"/>
        <family val="2"/>
      </rPr>
      <t>Voiries, parkings et cheminements</t>
    </r>
    <r>
      <rPr>
        <b/>
        <sz val="10"/>
        <color theme="1"/>
        <rFont val="Arial"/>
        <family val="2"/>
      </rPr>
      <t xml:space="preserve"> </t>
    </r>
  </si>
  <si>
    <t>2.5.1.1</t>
  </si>
  <si>
    <t>Géotextile</t>
  </si>
  <si>
    <t>Restaurant\Extérieur    6*4 =</t>
  </si>
  <si>
    <t>2.5.1.2</t>
  </si>
  <si>
    <t>Couches de forme</t>
  </si>
  <si>
    <t>Restaurant\Extérieur    6*4*0.22 =</t>
  </si>
  <si>
    <t>2.5.1.3</t>
  </si>
  <si>
    <t>Couches de base</t>
  </si>
  <si>
    <t>Restaurant\Extérieur    6*4*0.2 =</t>
  </si>
  <si>
    <t>2.5.2</t>
  </si>
  <si>
    <r>
      <rPr>
        <b/>
        <sz val="12"/>
        <color theme="1"/>
        <rFont val="Arial"/>
        <family val="2"/>
      </rPr>
      <t>Bordures</t>
    </r>
    <r>
      <rPr>
        <b/>
        <sz val="10"/>
        <color theme="1"/>
        <rFont val="Arial"/>
        <family val="2"/>
      </rPr>
      <t xml:space="preserve"> </t>
    </r>
  </si>
  <si>
    <t>2.5.2.1</t>
  </si>
  <si>
    <t>Bordures type T2</t>
  </si>
  <si>
    <t>Restaurant\Extérieur    (5+2.5)*2 =</t>
  </si>
  <si>
    <t>Localisation : en périphérie de la place de stationnement</t>
  </si>
  <si>
    <t>2.5.2.2</t>
  </si>
  <si>
    <t>Bordures type T2 - bateau</t>
  </si>
  <si>
    <t xml:space="preserve">Restaurant\Extérieur    </t>
  </si>
  <si>
    <t>2.5.3</t>
  </si>
  <si>
    <r>
      <rPr>
        <b/>
        <sz val="12"/>
        <color theme="1"/>
        <rFont val="Arial"/>
        <family val="2"/>
      </rPr>
      <t>Revêtement</t>
    </r>
    <r>
      <rPr>
        <b/>
        <sz val="10"/>
        <color theme="1"/>
        <rFont val="Arial"/>
        <family val="2"/>
      </rPr>
      <t xml:space="preserve"> </t>
    </r>
  </si>
  <si>
    <t>2.5.3.1</t>
  </si>
  <si>
    <t>Couche de roulement en BBME 0/10 sur voirie</t>
  </si>
  <si>
    <t xml:space="preserve">Localisation : </t>
  </si>
  <si>
    <t>2.6</t>
  </si>
  <si>
    <t>Fondations</t>
  </si>
  <si>
    <t>2.6.1</t>
  </si>
  <si>
    <t>Couche de forme</t>
  </si>
  <si>
    <t>2.6.1.1</t>
  </si>
  <si>
    <t>Restaurant\Hall d'entrée    4*2 =</t>
  </si>
  <si>
    <t>Localisation : sur l'emprise des futurs voiries et parkings</t>
  </si>
  <si>
    <t>2.6.1.2</t>
  </si>
  <si>
    <t>Restaurant\Hall d'entrée    4*2*0.3 =</t>
  </si>
  <si>
    <t>2.6.2</t>
  </si>
  <si>
    <t>Béton de fond de fouille</t>
  </si>
  <si>
    <t>2.6.2.1</t>
  </si>
  <si>
    <t xml:space="preserve">Béton de propreté </t>
  </si>
  <si>
    <t>Restaurant\Hall d'entrée    (2*2)*.1 =</t>
  </si>
  <si>
    <t>2.6.3</t>
  </si>
  <si>
    <t>Fondations profondes</t>
  </si>
  <si>
    <t>2.6.3.1</t>
  </si>
  <si>
    <t>Radier</t>
  </si>
  <si>
    <t>2.6.3.1.1</t>
  </si>
  <si>
    <t>6.&amp;</t>
  </si>
  <si>
    <t>2.6.4</t>
  </si>
  <si>
    <t>Voirie, parkings et cheminements</t>
  </si>
  <si>
    <t>2.6.4.1</t>
  </si>
  <si>
    <t>Reprofilage</t>
  </si>
  <si>
    <t xml:space="preserve">Restaurant\Extérieur
côté terrasse    </t>
  </si>
  <si>
    <t xml:space="preserve">Restaurant\Extérieur
Côté sanitaires    </t>
  </si>
  <si>
    <t>2.6.4.2</t>
  </si>
  <si>
    <t>Couche de roulement en BB 0/6</t>
  </si>
  <si>
    <t xml:space="preserve">Restaurant\Extérieur
Côté terrasse    </t>
  </si>
  <si>
    <t xml:space="preserve">Restaurant\Sanitaires RDC
Côté sanitaires    </t>
  </si>
  <si>
    <t>Localisation : sur l'emprise du cheminement autour du bâtiment</t>
  </si>
  <si>
    <t>2.7</t>
  </si>
  <si>
    <t>Superstructure</t>
  </si>
  <si>
    <t>2.7.1</t>
  </si>
  <si>
    <t>Murs en élévation</t>
  </si>
  <si>
    <t>2.7.1.1</t>
  </si>
  <si>
    <t>Agglomérés</t>
  </si>
  <si>
    <t>2.7.1.1.1</t>
  </si>
  <si>
    <t>Bloc béton à bancher 20 cm</t>
  </si>
  <si>
    <t>Restaurant\Hall d'entrée    (2+2)*2*2*2 =</t>
  </si>
  <si>
    <t>2.7.1.2</t>
  </si>
  <si>
    <t>Plancher</t>
  </si>
  <si>
    <t>2.7.1.2.1</t>
  </si>
  <si>
    <t>Passerelle en plancher collaborant</t>
  </si>
  <si>
    <t>Restaurant\Hall d'entrée    (1.6*1.95)*2 =</t>
  </si>
  <si>
    <t>Localisation : entre EPMR et palier d'arrivée au R+1</t>
  </si>
  <si>
    <t>2.7.1.3</t>
  </si>
  <si>
    <t>Finitions</t>
  </si>
  <si>
    <t>2.7.1.3.1</t>
  </si>
  <si>
    <t>Enduit ciment</t>
  </si>
  <si>
    <t>Restaurant\Hall d'entrée    (2+2)*2*2*2*2 =</t>
  </si>
  <si>
    <t>2.7.2</t>
  </si>
  <si>
    <t>Réservations</t>
  </si>
  <si>
    <t>2.7.2.1</t>
  </si>
  <si>
    <t>Création d'ouverture dans les structures porteuses existantes</t>
  </si>
  <si>
    <t>Total Restaurant\Sanitaire université R+1</t>
  </si>
  <si>
    <t>9.R.Localisations\Restaurant\Sanitaire université R+1</t>
  </si>
  <si>
    <t>Total Restaurant\Sanitaire lycée R+1</t>
  </si>
  <si>
    <t>9.R.Localisations\Restaurant\Sanitaire lycée R+1</t>
  </si>
  <si>
    <t xml:space="preserve">Restaurant\Sanitaire université R+1    </t>
  </si>
  <si>
    <t>9.E.1.Localisations\Restaurant\Sanitaire université R+1</t>
  </si>
  <si>
    <t xml:space="preserve">Restaurant\Sanitaire lycée R+1    </t>
  </si>
  <si>
    <t>9.E.1.Localisations\Restaurant\Sanitaire lycée R+1</t>
  </si>
  <si>
    <t>Localisation : accès à la salle de réunion R+1</t>
  </si>
  <si>
    <t>2.7.2.2</t>
  </si>
  <si>
    <t>Percements</t>
  </si>
  <si>
    <t>6.T</t>
  </si>
  <si>
    <t>2.7.2.2.1</t>
  </si>
  <si>
    <t>Diamètre 200</t>
  </si>
  <si>
    <t xml:space="preserve"> U</t>
  </si>
  <si>
    <t>Localisation : sanitaire hommes</t>
  </si>
  <si>
    <t>2.7.2.2.2</t>
  </si>
  <si>
    <t>Diamètre 63</t>
  </si>
  <si>
    <t>2.8</t>
  </si>
  <si>
    <t>Ouvrages divers</t>
  </si>
  <si>
    <t>2.8.1</t>
  </si>
  <si>
    <t>Remplacement de grille d'avaloirs 400 x 400 mm</t>
  </si>
  <si>
    <t xml:space="preserve">Restaurant\Extérieur
Extérieur    </t>
  </si>
  <si>
    <t>2.8.2</t>
  </si>
  <si>
    <t>Reprofilage du seuil d'entrée</t>
  </si>
  <si>
    <t>Restaurant\Extérieur
Côté terrasse    10+5 =</t>
  </si>
  <si>
    <t xml:space="preserve">Restaurant\Extérieur
Côté sanitaire    </t>
  </si>
  <si>
    <t>2.9</t>
  </si>
  <si>
    <t>Signalisations</t>
  </si>
  <si>
    <t>2.9.1</t>
  </si>
  <si>
    <t>Signalisations horizontales</t>
  </si>
  <si>
    <t>2.9.1.1</t>
  </si>
  <si>
    <t>Marquage places de parkings</t>
  </si>
  <si>
    <t>Restaurant\Extérieur    (5+3.3)*2 =</t>
  </si>
  <si>
    <t>2.9.1.2</t>
  </si>
  <si>
    <t>Marquage logos PMR</t>
  </si>
  <si>
    <t>Localisation : sur chaque place réservée aux PMR</t>
  </si>
  <si>
    <t>2.9.1.3</t>
  </si>
  <si>
    <t>Bande de guidage</t>
  </si>
  <si>
    <t>Localisation : entre le domaine public et l'entrée principale du bâtiment</t>
  </si>
  <si>
    <t>2.9.2</t>
  </si>
  <si>
    <t>Signalisations verticales</t>
  </si>
  <si>
    <t>2.9.2.1</t>
  </si>
  <si>
    <t>Panneaux "stationnement interdit sauf PMR"</t>
  </si>
  <si>
    <t>Localisation : au droit de chaque place PMR</t>
  </si>
  <si>
    <t>2.9.2.2</t>
  </si>
  <si>
    <t>Panneaux "Accès PMR RU"</t>
  </si>
  <si>
    <t>Total H.T. :</t>
  </si>
  <si>
    <t>Total T.V.A. (20%) :</t>
  </si>
  <si>
    <t>Total T.T.C. :</t>
  </si>
  <si>
    <t>RECAPITULATIF
Lot n°1 DEMOLITION - GROS-OEUVRE</t>
  </si>
  <si>
    <t>RECAPITULATIF DES LOCALISATIONS</t>
  </si>
  <si>
    <t>Non localisé</t>
  </si>
  <si>
    <t>Restaurant</t>
  </si>
  <si>
    <t>Coworking</t>
  </si>
  <si>
    <t>RECAPITULATIF DES CHAPITRES</t>
  </si>
  <si>
    <t>2 - Prescriptions particulières</t>
  </si>
  <si>
    <t>- 2.1 - Travaux préparatoires</t>
  </si>
  <si>
    <t>- 2.2 - Installations de chantier</t>
  </si>
  <si>
    <t>- 2.3 - Démolition</t>
  </si>
  <si>
    <t>- 2.4 - Terrassements</t>
  </si>
  <si>
    <t>- 2.5 - Ouvrage de voirie - aire de stationnement - cheminement</t>
  </si>
  <si>
    <t>- 2.6 - Fondations</t>
  </si>
  <si>
    <t>- 2.7 - Superstructure</t>
  </si>
  <si>
    <t>- 2.8 - Ouvrages divers</t>
  </si>
  <si>
    <t>- 2.9 - Signalisations</t>
  </si>
  <si>
    <t>Total du lot DEMOLITION - GROS-OEUVRE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</si>
  <si>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</si>
  <si>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</si>
  <si>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</si>
  <si>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</si>
  <si>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</si>
  <si>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</si>
  <si>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</si>
  <si>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</si>
  <si>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</si>
  <si>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</si>
  <si>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</si>
  <si>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</si>
  <si>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</si>
  <si>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</si>
  <si>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</si>
  <si>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</si>
  <si>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</si>
  <si>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</si>
  <si>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</si>
  <si>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</si>
  <si>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</si>
  <si>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</si>
  <si>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</si>
  <si>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</si>
  <si>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</si>
  <si>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</si>
  <si>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</si>
  <si>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</si>
  <si>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</si>
  <si>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</si>
  <si>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</si>
  <si>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</si>
  <si>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</si>
  <si>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accessibilité PMR du RU Technopole</t>
  </si>
  <si>
    <t>2406SASNC035</t>
  </si>
  <si>
    <t>26/04/2025</t>
  </si>
  <si>
    <t>DCE</t>
  </si>
  <si>
    <t>4 Boulevard Dominique François Arago</t>
  </si>
  <si>
    <t>57070 METZ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</si>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</sst>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vertical="top" wrapText="1"/>
    </xf>
    <xf numFmtId="3" fontId="10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lef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horizontal="right" vertical="top" wrapText="1"/>
    </xf>
    <xf numFmtId="4" fontId="10" fillId="0" borderId="0" xfId="0" applyNumberFormat="1" applyFont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2" fillId="0" borderId="0" xfId="0" applyNumberFormat="1" applyFont="1" applyAlignment="1">
      <alignment horizontal="right" vertical="top" wrapText="1"/>
    </xf>
    <xf numFmtId="165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5" fontId="12" fillId="0" borderId="7" xfId="0" applyNumberFormat="1" applyFont="1" applyBorder="1" applyAlignment="1">
      <alignment horizontal="right" vertical="top" wrapText="1"/>
    </xf>
    <xf numFmtId="165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 vertical="top" wrapText="1" indent="1"/>
    </xf>
    <xf numFmtId="165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2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d582d47c-22bb-4bf2-9de3-78bd72328c44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27</xdr:row>
      <xdr:rowOff>0</xdr:rowOff>
    </xdr:from>
    <xdr:to>
      <xdr:col>7</xdr:col>
      <xdr:colOff>524990</xdr:colOff>
      <xdr:row>44</xdr:row>
      <xdr:rowOff>114043</xdr:rowOff>
    </xdr:to>
    <xdr:pic>
      <xdr:nvPicPr>
        <xdr:cNvPr id="3" name="Picture 2" descr="{811f56cb-3b8c-48aa-98ed-5f737aa37d48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2325" y="3086100"/>
          <a:ext cx="273479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9525</xdr:rowOff>
    </xdr:from>
    <xdr:to>
      <xdr:col>4</xdr:col>
      <xdr:colOff>922337</xdr:colOff>
      <xdr:row>55</xdr:row>
      <xdr:rowOff>98425</xdr:rowOff>
    </xdr:to>
    <xdr:pic>
      <xdr:nvPicPr>
        <xdr:cNvPr id="4" name="Picture 3" descr="{31036f52-84a6-4170-9ef8-003fcaeb043c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495925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66675</xdr:rowOff>
    </xdr:from>
    <xdr:to>
      <xdr:col>1</xdr:col>
      <xdr:colOff>636587</xdr:colOff>
      <xdr:row>81</xdr:row>
      <xdr:rowOff>46892</xdr:rowOff>
    </xdr:to>
    <xdr:pic>
      <xdr:nvPicPr>
        <xdr:cNvPr id="5" name="Picture 4" descr="{01b22574-90d6-468a-93a1-b1108bfa4c2f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9096375"/>
          <a:ext cx="603250" cy="20881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70</xdr:row>
      <xdr:rowOff>90488</xdr:rowOff>
    </xdr:from>
    <xdr:to>
      <xdr:col>1</xdr:col>
      <xdr:colOff>636587</xdr:colOff>
      <xdr:row>76</xdr:row>
      <xdr:rowOff>17667</xdr:rowOff>
    </xdr:to>
    <xdr:pic>
      <xdr:nvPicPr>
        <xdr:cNvPr id="6" name="Picture 5" descr="{0b072a14-be36-463d-aa7a-b07b7c20de9c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8091488"/>
          <a:ext cx="603250" cy="612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62"/>
      <c r="F2" s="62"/>
      <c r="G2" s="62"/>
      <c r="H2" s="62"/>
      <c r="I2" s="8"/>
    </row>
    <row r="3" spans="2:9" ht="9" customHeight="1" x14ac:dyDescent="0.3">
      <c r="B3" s="5"/>
      <c r="C3" s="6"/>
      <c r="D3" s="7"/>
      <c r="E3" s="62"/>
      <c r="F3" s="62"/>
      <c r="G3" s="62"/>
      <c r="H3" s="62"/>
      <c r="I3" s="8"/>
    </row>
    <row r="4" spans="2:9" ht="9" customHeight="1" x14ac:dyDescent="0.3">
      <c r="B4" s="5"/>
      <c r="C4" s="6"/>
      <c r="D4" s="7"/>
      <c r="E4" s="62"/>
      <c r="F4" s="62"/>
      <c r="G4" s="62"/>
      <c r="H4" s="62"/>
      <c r="I4" s="8"/>
    </row>
    <row r="5" spans="2:9" ht="9" customHeight="1" x14ac:dyDescent="0.3">
      <c r="B5" s="5"/>
      <c r="C5" s="6"/>
      <c r="D5" s="7"/>
      <c r="E5" s="62"/>
      <c r="F5" s="62"/>
      <c r="G5" s="62"/>
      <c r="H5" s="62"/>
      <c r="I5" s="8"/>
    </row>
    <row r="6" spans="2:9" ht="9" customHeight="1" x14ac:dyDescent="0.3">
      <c r="B6" s="5"/>
      <c r="C6" s="6"/>
      <c r="D6" s="7"/>
      <c r="E6" s="62"/>
      <c r="F6" s="62"/>
      <c r="G6" s="62"/>
      <c r="H6" s="62"/>
      <c r="I6" s="8"/>
    </row>
    <row r="7" spans="2:9" ht="9" customHeight="1" x14ac:dyDescent="0.3">
      <c r="B7" s="5"/>
      <c r="C7" s="6"/>
      <c r="D7" s="7"/>
      <c r="E7" s="62"/>
      <c r="F7" s="62"/>
      <c r="G7" s="62"/>
      <c r="H7" s="62"/>
      <c r="I7" s="8"/>
    </row>
    <row r="8" spans="2:9" ht="9" customHeight="1" x14ac:dyDescent="0.3">
      <c r="B8" s="5"/>
      <c r="C8" s="6"/>
      <c r="D8" s="7"/>
      <c r="E8" s="62"/>
      <c r="F8" s="62"/>
      <c r="G8" s="62"/>
      <c r="H8" s="62"/>
      <c r="I8" s="8"/>
    </row>
    <row r="9" spans="2:9" ht="9" customHeight="1" x14ac:dyDescent="0.3">
      <c r="B9" s="5"/>
      <c r="C9" s="6"/>
      <c r="D9" s="7"/>
      <c r="E9" s="62"/>
      <c r="F9" s="62"/>
      <c r="G9" s="62"/>
      <c r="H9" s="62"/>
      <c r="I9" s="8"/>
    </row>
    <row r="10" spans="2:9" ht="9" customHeight="1" x14ac:dyDescent="0.3">
      <c r="B10" s="5"/>
      <c r="C10" s="6"/>
      <c r="D10" s="7"/>
      <c r="E10" s="62"/>
      <c r="F10" s="62"/>
      <c r="G10" s="62"/>
      <c r="H10" s="62"/>
      <c r="I10" s="8"/>
    </row>
    <row r="11" spans="2:9" ht="9" customHeight="1" x14ac:dyDescent="0.3">
      <c r="B11" s="5"/>
      <c r="C11" s="6"/>
      <c r="D11" s="7"/>
      <c r="E11" s="63" t="str">
        <f>IF(Paramètres!C5&lt;&gt;"",Paramètres!C5,"")</f>
        <v>Mise en accessibilité PMR du RU Technopole</v>
      </c>
      <c r="F11" s="63"/>
      <c r="G11" s="63"/>
      <c r="H11" s="63"/>
      <c r="I11" s="8"/>
    </row>
    <row r="12" spans="2:9" ht="9" customHeight="1" x14ac:dyDescent="0.3">
      <c r="B12" s="5"/>
      <c r="C12" s="6"/>
      <c r="D12" s="7"/>
      <c r="E12" s="63"/>
      <c r="F12" s="63"/>
      <c r="G12" s="63"/>
      <c r="H12" s="63"/>
      <c r="I12" s="8"/>
    </row>
    <row r="13" spans="2:9" ht="9" customHeight="1" x14ac:dyDescent="0.3">
      <c r="B13" s="5"/>
      <c r="C13" s="6"/>
      <c r="D13" s="7"/>
      <c r="E13" s="63"/>
      <c r="F13" s="63"/>
      <c r="G13" s="63"/>
      <c r="H13" s="63"/>
      <c r="I13" s="8"/>
    </row>
    <row r="14" spans="2:9" ht="9" customHeight="1" x14ac:dyDescent="0.3">
      <c r="B14" s="5"/>
      <c r="C14" s="6"/>
      <c r="D14" s="7"/>
      <c r="E14" s="63"/>
      <c r="F14" s="63"/>
      <c r="G14" s="63"/>
      <c r="H14" s="63"/>
      <c r="I14" s="8"/>
    </row>
    <row r="15" spans="2:9" ht="9" customHeight="1" x14ac:dyDescent="0.3">
      <c r="B15" s="5"/>
      <c r="C15" s="6"/>
      <c r="D15" s="7"/>
      <c r="E15" s="63"/>
      <c r="F15" s="63"/>
      <c r="G15" s="63"/>
      <c r="H15" s="63"/>
      <c r="I15" s="8"/>
    </row>
    <row r="16" spans="2:9" ht="9" customHeight="1" x14ac:dyDescent="0.3">
      <c r="B16" s="5"/>
      <c r="C16" s="6"/>
      <c r="D16" s="7"/>
      <c r="E16" s="63"/>
      <c r="F16" s="63"/>
      <c r="G16" s="63"/>
      <c r="H16" s="63"/>
      <c r="I16" s="8"/>
    </row>
    <row r="17" spans="2:9" ht="9" customHeight="1" x14ac:dyDescent="0.3">
      <c r="B17" s="5"/>
      <c r="C17" s="6"/>
      <c r="D17" s="7"/>
      <c r="E17" s="63"/>
      <c r="F17" s="63"/>
      <c r="G17" s="63"/>
      <c r="H17" s="63"/>
      <c r="I17" s="8"/>
    </row>
    <row r="18" spans="2:9" ht="9" customHeight="1" x14ac:dyDescent="0.3">
      <c r="B18" s="5"/>
      <c r="C18" s="6"/>
      <c r="D18" s="7"/>
      <c r="E18" s="63"/>
      <c r="F18" s="63"/>
      <c r="G18" s="63"/>
      <c r="H18" s="63"/>
      <c r="I18" s="8"/>
    </row>
    <row r="19" spans="2:9" ht="9" customHeight="1" x14ac:dyDescent="0.3">
      <c r="B19" s="5"/>
      <c r="C19" s="6"/>
      <c r="D19" s="7"/>
      <c r="E19" s="63"/>
      <c r="F19" s="63"/>
      <c r="G19" s="63"/>
      <c r="H19" s="63"/>
      <c r="I19" s="8"/>
    </row>
    <row r="20" spans="2:9" ht="9" customHeight="1" x14ac:dyDescent="0.3">
      <c r="B20" s="5"/>
      <c r="C20" s="6"/>
      <c r="D20" s="7"/>
      <c r="E20" s="63" t="str">
        <f>IF(Paramètres!C24&lt;&gt;"",Paramètres!C24,"") &amp; CHAR(10) &amp; IF(Paramètres!C26&lt;&gt;"",Paramètres!C26,"") &amp; CHAR(10) &amp; IF(Paramètres!C28&lt;&gt;"",Paramètres!C28,"")</f>
        <v xml:space="preserve">4 Boulevard Dominique François Arago
57070 METZ
</v>
      </c>
      <c r="F20" s="63"/>
      <c r="G20" s="63"/>
      <c r="H20" s="63"/>
      <c r="I20" s="8"/>
    </row>
    <row r="21" spans="2:9" ht="9" customHeight="1" x14ac:dyDescent="0.3">
      <c r="B21" s="5"/>
      <c r="C21" s="6"/>
      <c r="D21" s="7"/>
      <c r="E21" s="63"/>
      <c r="F21" s="63"/>
      <c r="G21" s="63"/>
      <c r="H21" s="63"/>
      <c r="I21" s="8"/>
    </row>
    <row r="22" spans="2:9" ht="9" customHeight="1" x14ac:dyDescent="0.3">
      <c r="B22" s="5"/>
      <c r="C22" s="6"/>
      <c r="D22" s="7"/>
      <c r="E22" s="63"/>
      <c r="F22" s="63"/>
      <c r="G22" s="63"/>
      <c r="H22" s="63"/>
      <c r="I22" s="8"/>
    </row>
    <row r="23" spans="2:9" ht="9" customHeight="1" x14ac:dyDescent="0.3">
      <c r="B23" s="5"/>
      <c r="C23" s="6"/>
      <c r="D23" s="7"/>
      <c r="E23" s="63"/>
      <c r="F23" s="63"/>
      <c r="G23" s="63"/>
      <c r="H23" s="63"/>
      <c r="I23" s="8"/>
    </row>
    <row r="24" spans="2:9" ht="9" customHeight="1" x14ac:dyDescent="0.3">
      <c r="B24" s="5"/>
      <c r="C24" s="6"/>
      <c r="D24" s="7"/>
      <c r="E24" s="63"/>
      <c r="F24" s="63"/>
      <c r="G24" s="63"/>
      <c r="H24" s="63"/>
      <c r="I24" s="8"/>
    </row>
    <row r="25" spans="2:9" ht="9" customHeight="1" x14ac:dyDescent="0.3">
      <c r="B25" s="5"/>
      <c r="C25" s="6"/>
      <c r="D25" s="7"/>
      <c r="E25" s="63"/>
      <c r="F25" s="63"/>
      <c r="G25" s="63"/>
      <c r="H25" s="63"/>
      <c r="I25" s="8"/>
    </row>
    <row r="26" spans="2:9" ht="9" customHeight="1" x14ac:dyDescent="0.3">
      <c r="B26" s="5"/>
      <c r="C26" s="6"/>
      <c r="D26" s="7"/>
      <c r="E26" s="63"/>
      <c r="F26" s="63"/>
      <c r="G26" s="63"/>
      <c r="H26" s="63"/>
      <c r="I26" s="8"/>
    </row>
    <row r="27" spans="2:9" ht="9" customHeight="1" x14ac:dyDescent="0.3">
      <c r="B27" s="5"/>
      <c r="C27" s="6"/>
      <c r="D27" s="7"/>
      <c r="E27" s="63"/>
      <c r="F27" s="63"/>
      <c r="G27" s="63"/>
      <c r="H27" s="63"/>
      <c r="I27" s="8"/>
    </row>
    <row r="28" spans="2:9" ht="9" customHeight="1" x14ac:dyDescent="0.3">
      <c r="B28" s="5"/>
      <c r="C28" s="6"/>
      <c r="D28" s="7"/>
      <c r="E28" s="62"/>
      <c r="F28" s="62"/>
      <c r="G28" s="62"/>
      <c r="H28" s="62"/>
      <c r="I28" s="8"/>
    </row>
    <row r="29" spans="2:9" ht="9" customHeight="1" x14ac:dyDescent="0.3">
      <c r="B29" s="5"/>
      <c r="C29" s="6"/>
      <c r="D29" s="7"/>
      <c r="E29" s="62"/>
      <c r="F29" s="62"/>
      <c r="G29" s="62"/>
      <c r="H29" s="62"/>
      <c r="I29" s="8"/>
    </row>
    <row r="30" spans="2:9" ht="9" customHeight="1" x14ac:dyDescent="0.3">
      <c r="B30" s="5"/>
      <c r="C30" s="6"/>
      <c r="D30" s="7"/>
      <c r="E30" s="62"/>
      <c r="F30" s="62"/>
      <c r="G30" s="62"/>
      <c r="H30" s="62"/>
      <c r="I30" s="8"/>
    </row>
    <row r="31" spans="2:9" ht="9" customHeight="1" x14ac:dyDescent="0.3">
      <c r="B31" s="5"/>
      <c r="C31" s="6"/>
      <c r="D31" s="7"/>
      <c r="E31" s="62"/>
      <c r="F31" s="62"/>
      <c r="G31" s="62"/>
      <c r="H31" s="62"/>
      <c r="I31" s="8"/>
    </row>
    <row r="32" spans="2:9" ht="9" customHeight="1" x14ac:dyDescent="0.3">
      <c r="B32" s="5"/>
      <c r="C32" s="6"/>
      <c r="D32" s="7"/>
      <c r="E32" s="62"/>
      <c r="F32" s="62"/>
      <c r="G32" s="62"/>
      <c r="H32" s="62"/>
      <c r="I32" s="8"/>
    </row>
    <row r="33" spans="2:9" ht="9" customHeight="1" x14ac:dyDescent="0.3">
      <c r="B33" s="5"/>
      <c r="C33" s="6"/>
      <c r="D33" s="7"/>
      <c r="E33" s="62"/>
      <c r="F33" s="62"/>
      <c r="G33" s="62"/>
      <c r="H33" s="62"/>
      <c r="I33" s="8"/>
    </row>
    <row r="34" spans="2:9" ht="9" customHeight="1" x14ac:dyDescent="0.3">
      <c r="B34" s="5"/>
      <c r="C34" s="6"/>
      <c r="D34" s="7"/>
      <c r="E34" s="62"/>
      <c r="F34" s="62"/>
      <c r="G34" s="62"/>
      <c r="H34" s="62"/>
      <c r="I34" s="8"/>
    </row>
    <row r="35" spans="2:9" ht="9" customHeight="1" x14ac:dyDescent="0.3">
      <c r="B35" s="5"/>
      <c r="C35" s="6"/>
      <c r="D35" s="7"/>
      <c r="E35" s="62"/>
      <c r="F35" s="62"/>
      <c r="G35" s="62"/>
      <c r="H35" s="62"/>
      <c r="I35" s="8"/>
    </row>
    <row r="36" spans="2:9" ht="9" customHeight="1" x14ac:dyDescent="0.3">
      <c r="B36" s="5"/>
      <c r="C36" s="6"/>
      <c r="D36" s="7"/>
      <c r="E36" s="62"/>
      <c r="F36" s="62"/>
      <c r="G36" s="62"/>
      <c r="H36" s="62"/>
      <c r="I36" s="8"/>
    </row>
    <row r="37" spans="2:9" ht="9" customHeight="1" x14ac:dyDescent="0.3">
      <c r="B37" s="5"/>
      <c r="C37" s="6"/>
      <c r="D37" s="7"/>
      <c r="E37" s="62"/>
      <c r="F37" s="62"/>
      <c r="G37" s="62"/>
      <c r="H37" s="62"/>
      <c r="I37" s="8"/>
    </row>
    <row r="38" spans="2:9" ht="9" customHeight="1" x14ac:dyDescent="0.3">
      <c r="B38" s="5"/>
      <c r="C38" s="6"/>
      <c r="D38" s="7"/>
      <c r="E38" s="62"/>
      <c r="F38" s="62"/>
      <c r="G38" s="62"/>
      <c r="H38" s="62"/>
      <c r="I38" s="8"/>
    </row>
    <row r="39" spans="2:9" ht="9" customHeight="1" x14ac:dyDescent="0.3">
      <c r="B39" s="5"/>
      <c r="C39" s="6"/>
      <c r="D39" s="7"/>
      <c r="E39" s="62"/>
      <c r="F39" s="62"/>
      <c r="G39" s="62"/>
      <c r="H39" s="62"/>
      <c r="I39" s="8"/>
    </row>
    <row r="40" spans="2:9" ht="9" customHeight="1" x14ac:dyDescent="0.3">
      <c r="B40" s="5"/>
      <c r="C40" s="6"/>
      <c r="D40" s="7"/>
      <c r="E40" s="62"/>
      <c r="F40" s="62"/>
      <c r="G40" s="62"/>
      <c r="H40" s="62"/>
      <c r="I40" s="8"/>
    </row>
    <row r="41" spans="2:9" ht="9" customHeight="1" x14ac:dyDescent="0.3">
      <c r="B41" s="5"/>
      <c r="C41" s="6"/>
      <c r="D41" s="7"/>
      <c r="E41" s="62"/>
      <c r="F41" s="62"/>
      <c r="G41" s="62"/>
      <c r="H41" s="62"/>
      <c r="I41" s="8"/>
    </row>
    <row r="42" spans="2:9" ht="9" customHeight="1" x14ac:dyDescent="0.3">
      <c r="B42" s="5"/>
      <c r="C42" s="6"/>
      <c r="D42" s="7"/>
      <c r="E42" s="62"/>
      <c r="F42" s="62"/>
      <c r="G42" s="62"/>
      <c r="H42" s="62"/>
      <c r="I42" s="8"/>
    </row>
    <row r="43" spans="2:9" ht="9" customHeight="1" x14ac:dyDescent="0.3">
      <c r="B43" s="5"/>
      <c r="C43" s="6"/>
      <c r="D43" s="7"/>
      <c r="E43" s="62"/>
      <c r="F43" s="62"/>
      <c r="G43" s="62"/>
      <c r="H43" s="62"/>
      <c r="I43" s="8"/>
    </row>
    <row r="44" spans="2:9" ht="9" customHeight="1" x14ac:dyDescent="0.3">
      <c r="B44" s="5"/>
      <c r="C44" s="6"/>
      <c r="D44" s="7"/>
      <c r="E44" s="62"/>
      <c r="F44" s="62"/>
      <c r="G44" s="62"/>
      <c r="H44" s="62"/>
      <c r="I44" s="8"/>
    </row>
    <row r="45" spans="2:9" ht="9" customHeight="1" x14ac:dyDescent="0.3">
      <c r="B45" s="5"/>
      <c r="C45" s="6"/>
      <c r="D45" s="7"/>
      <c r="E45" s="62"/>
      <c r="F45" s="62"/>
      <c r="G45" s="62"/>
      <c r="H45" s="62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62"/>
      <c r="F47" s="74" t="s">
        <v>4</v>
      </c>
      <c r="G47" s="62"/>
      <c r="H47" s="62"/>
      <c r="I47" s="8"/>
    </row>
    <row r="48" spans="2:9" ht="9" customHeight="1" x14ac:dyDescent="0.3">
      <c r="B48" s="5"/>
      <c r="C48" s="6"/>
      <c r="D48" s="7"/>
      <c r="E48" s="62"/>
      <c r="F48" s="62"/>
      <c r="G48" s="62"/>
      <c r="H48" s="62"/>
      <c r="I48" s="8"/>
    </row>
    <row r="49" spans="2:9" ht="9" customHeight="1" x14ac:dyDescent="0.3">
      <c r="B49" s="5"/>
      <c r="C49" s="6"/>
      <c r="D49" s="7"/>
      <c r="E49" s="62"/>
      <c r="F49" s="62"/>
      <c r="G49" s="62"/>
      <c r="H49" s="62"/>
      <c r="I49" s="8"/>
    </row>
    <row r="50" spans="2:9" ht="9" customHeight="1" x14ac:dyDescent="0.3">
      <c r="B50" s="5"/>
      <c r="C50" s="6"/>
      <c r="D50" s="7"/>
      <c r="E50" s="62"/>
      <c r="F50" s="62"/>
      <c r="G50" s="62"/>
      <c r="H50" s="62"/>
      <c r="I50" s="8"/>
    </row>
    <row r="51" spans="2:9" ht="9" customHeight="1" x14ac:dyDescent="0.3">
      <c r="B51" s="5"/>
      <c r="C51" s="6"/>
      <c r="D51" s="7"/>
      <c r="E51" s="62"/>
      <c r="F51" s="62"/>
      <c r="G51" s="62"/>
      <c r="H51" s="62"/>
      <c r="I51" s="8"/>
    </row>
    <row r="52" spans="2:9" ht="9" customHeight="1" x14ac:dyDescent="0.3">
      <c r="B52" s="5"/>
      <c r="C52" s="6"/>
      <c r="D52" s="7"/>
      <c r="E52" s="62"/>
      <c r="F52" s="62"/>
      <c r="G52" s="62"/>
      <c r="H52" s="62"/>
      <c r="I52" s="8"/>
    </row>
    <row r="53" spans="2:9" ht="9" customHeight="1" x14ac:dyDescent="0.3">
      <c r="B53" s="5"/>
      <c r="C53" s="6"/>
      <c r="D53" s="7"/>
      <c r="E53" s="62"/>
      <c r="F53" s="62"/>
      <c r="G53" s="62"/>
      <c r="H53" s="62"/>
      <c r="I53" s="8"/>
    </row>
    <row r="54" spans="2:9" ht="9" customHeight="1" x14ac:dyDescent="0.3">
      <c r="B54" s="5"/>
      <c r="C54" s="6"/>
      <c r="D54" s="7"/>
      <c r="E54" s="62"/>
      <c r="F54" s="62"/>
      <c r="G54" s="62"/>
      <c r="H54" s="62"/>
      <c r="I54" s="8"/>
    </row>
    <row r="55" spans="2:9" ht="9" customHeight="1" x14ac:dyDescent="0.3">
      <c r="B55" s="5"/>
      <c r="C55" s="6"/>
      <c r="D55" s="7"/>
      <c r="E55" s="62"/>
      <c r="F55" s="62"/>
      <c r="G55" s="62"/>
      <c r="H55" s="62"/>
      <c r="I55" s="8"/>
    </row>
    <row r="56" spans="2:9" ht="9" customHeight="1" x14ac:dyDescent="0.3">
      <c r="B56" s="5"/>
      <c r="C56" s="6"/>
      <c r="D56" s="7"/>
      <c r="E56" s="62"/>
      <c r="F56" s="62"/>
      <c r="G56" s="62"/>
      <c r="H56" s="62"/>
      <c r="I56" s="8"/>
    </row>
    <row r="57" spans="2:9" ht="9" customHeight="1" x14ac:dyDescent="0.3">
      <c r="B57" s="5"/>
      <c r="C57" s="6"/>
      <c r="D57" s="7"/>
      <c r="E57" s="62"/>
      <c r="F57" s="62"/>
      <c r="G57" s="62"/>
      <c r="H57" s="62"/>
      <c r="I57" s="8"/>
    </row>
    <row r="58" spans="2:9" ht="9" customHeight="1" x14ac:dyDescent="0.3">
      <c r="B58" s="5"/>
      <c r="C58" s="6"/>
      <c r="D58" s="7"/>
      <c r="E58" s="62"/>
      <c r="F58" s="62"/>
      <c r="G58" s="62"/>
      <c r="H58" s="62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64" t="str">
        <f>IF(Paramètres!C9&lt;&gt;"",Paramètres!C9,"")</f>
        <v>Lot n°1</v>
      </c>
      <c r="F60" s="64"/>
      <c r="G60" s="64"/>
      <c r="H60" s="64"/>
      <c r="I60" s="8"/>
    </row>
    <row r="61" spans="2:9" ht="9" customHeight="1" x14ac:dyDescent="0.3">
      <c r="B61" s="5"/>
      <c r="C61" s="6"/>
      <c r="D61" s="7"/>
      <c r="E61" s="64"/>
      <c r="F61" s="64"/>
      <c r="G61" s="64"/>
      <c r="H61" s="64"/>
      <c r="I61" s="8"/>
    </row>
    <row r="62" spans="2:9" ht="9" customHeight="1" x14ac:dyDescent="0.3">
      <c r="B62" s="5"/>
      <c r="C62" s="6"/>
      <c r="D62" s="7"/>
      <c r="E62" s="64"/>
      <c r="F62" s="64"/>
      <c r="G62" s="64"/>
      <c r="H62" s="64"/>
      <c r="I62" s="8"/>
    </row>
    <row r="63" spans="2:9" ht="9" customHeight="1" x14ac:dyDescent="0.3">
      <c r="B63" s="5"/>
      <c r="C63" s="6"/>
      <c r="D63" s="7"/>
      <c r="E63" s="64" t="str">
        <f>IF(Paramètres!C11&lt;&gt;"",Paramètres!C11,"")</f>
        <v>DEMOLITION - GROS-OEUVRE</v>
      </c>
      <c r="F63" s="64"/>
      <c r="G63" s="64"/>
      <c r="H63" s="64"/>
      <c r="I63" s="8"/>
    </row>
    <row r="64" spans="2:9" ht="9" customHeight="1" x14ac:dyDescent="0.3">
      <c r="B64" s="5"/>
      <c r="C64" s="6"/>
      <c r="D64" s="7"/>
      <c r="E64" s="64"/>
      <c r="F64" s="64"/>
      <c r="G64" s="64"/>
      <c r="H64" s="64"/>
      <c r="I64" s="8"/>
    </row>
    <row r="65" spans="2:9" ht="9" customHeight="1" x14ac:dyDescent="0.3">
      <c r="B65" s="5"/>
      <c r="C65" s="6"/>
      <c r="D65" s="7"/>
      <c r="E65" s="64"/>
      <c r="F65" s="64"/>
      <c r="G65" s="64"/>
      <c r="H65" s="64"/>
      <c r="I65" s="8"/>
    </row>
    <row r="66" spans="2:9" ht="9" customHeight="1" x14ac:dyDescent="0.3">
      <c r="B66" s="5"/>
      <c r="C66" s="6"/>
      <c r="D66" s="7"/>
      <c r="E66" s="64"/>
      <c r="F66" s="64"/>
      <c r="G66" s="64"/>
      <c r="H66" s="64"/>
      <c r="I66" s="8"/>
    </row>
    <row r="67" spans="2:9" ht="9" customHeight="1" x14ac:dyDescent="0.3">
      <c r="B67" s="5"/>
      <c r="C67" s="6"/>
      <c r="D67" s="7"/>
      <c r="E67" s="64"/>
      <c r="F67" s="64"/>
      <c r="G67" s="64"/>
      <c r="H67" s="64"/>
      <c r="I67" s="8"/>
    </row>
    <row r="68" spans="2:9" ht="9" customHeight="1" x14ac:dyDescent="0.3">
      <c r="B68" s="5"/>
      <c r="C68" s="6"/>
      <c r="D68" s="7"/>
      <c r="E68" s="64"/>
      <c r="F68" s="64"/>
      <c r="G68" s="64"/>
      <c r="H68" s="64"/>
      <c r="I68" s="8"/>
    </row>
    <row r="69" spans="2:9" ht="9" customHeight="1" x14ac:dyDescent="0.3">
      <c r="B69" s="5"/>
      <c r="C69" s="6"/>
      <c r="D69" s="7"/>
      <c r="E69" s="64"/>
      <c r="F69" s="64"/>
      <c r="G69" s="64"/>
      <c r="H69" s="64"/>
      <c r="I69" s="8"/>
    </row>
    <row r="70" spans="2:9" ht="9" customHeight="1" x14ac:dyDescent="0.3">
      <c r="B70" s="5"/>
      <c r="C70" s="6"/>
      <c r="D70" s="7"/>
      <c r="E70" s="65" t="str">
        <f>IF(Paramètres!C3&lt;&gt;"",Paramètres!C3,"")</f>
        <v>DPGF</v>
      </c>
      <c r="F70" s="66"/>
      <c r="G70" s="66"/>
      <c r="H70" s="67"/>
      <c r="I70" s="8"/>
    </row>
    <row r="71" spans="2:9" ht="9" customHeight="1" x14ac:dyDescent="0.3">
      <c r="B71" s="77"/>
      <c r="C71" s="75" t="s">
        <v>6</v>
      </c>
      <c r="D71" s="7"/>
      <c r="E71" s="68"/>
      <c r="F71" s="63"/>
      <c r="G71" s="63"/>
      <c r="H71" s="69"/>
      <c r="I71" s="8"/>
    </row>
    <row r="72" spans="2:9" ht="9" customHeight="1" x14ac:dyDescent="0.3">
      <c r="B72" s="77"/>
      <c r="C72" s="76"/>
      <c r="D72" s="7"/>
      <c r="E72" s="68"/>
      <c r="F72" s="63"/>
      <c r="G72" s="63"/>
      <c r="H72" s="69"/>
      <c r="I72" s="8"/>
    </row>
    <row r="73" spans="2:9" ht="9" customHeight="1" x14ac:dyDescent="0.3">
      <c r="B73" s="77"/>
      <c r="C73" s="76"/>
      <c r="D73" s="7"/>
      <c r="E73" s="68"/>
      <c r="F73" s="63"/>
      <c r="G73" s="63"/>
      <c r="H73" s="69"/>
      <c r="I73" s="8"/>
    </row>
    <row r="74" spans="2:9" ht="9" customHeight="1" x14ac:dyDescent="0.3">
      <c r="B74" s="77"/>
      <c r="C74" s="76"/>
      <c r="D74" s="7"/>
      <c r="E74" s="68"/>
      <c r="F74" s="63"/>
      <c r="G74" s="63"/>
      <c r="H74" s="69"/>
      <c r="I74" s="8"/>
    </row>
    <row r="75" spans="2:9" ht="9" customHeight="1" x14ac:dyDescent="0.3">
      <c r="B75" s="77"/>
      <c r="C75" s="76"/>
      <c r="D75" s="7"/>
      <c r="E75" s="68"/>
      <c r="F75" s="63"/>
      <c r="G75" s="63"/>
      <c r="H75" s="69"/>
      <c r="I75" s="8"/>
    </row>
    <row r="76" spans="2:9" ht="9" customHeight="1" x14ac:dyDescent="0.3">
      <c r="B76" s="77"/>
      <c r="C76" s="76"/>
      <c r="D76" s="7"/>
      <c r="E76" s="70"/>
      <c r="F76" s="71"/>
      <c r="G76" s="71"/>
      <c r="H76" s="72"/>
      <c r="I76" s="8"/>
    </row>
    <row r="77" spans="2:9" ht="9" customHeight="1" x14ac:dyDescent="0.3">
      <c r="B77" s="77"/>
      <c r="C77" s="76"/>
      <c r="D77" s="7"/>
      <c r="E77" s="7"/>
      <c r="F77" s="7"/>
      <c r="G77" s="7"/>
      <c r="H77" s="7"/>
      <c r="I77" s="8"/>
    </row>
    <row r="78" spans="2:9" ht="9" customHeight="1" x14ac:dyDescent="0.3">
      <c r="B78" s="77"/>
      <c r="C78" s="75" t="s">
        <v>5</v>
      </c>
      <c r="D78" s="7"/>
      <c r="E78" s="7"/>
      <c r="F78" s="73" t="s">
        <v>0</v>
      </c>
      <c r="G78" s="73" t="str">
        <f>IF(Paramètres!C7&lt;&gt;"",Paramètres!C7,"")</f>
        <v>2406SASNC035</v>
      </c>
      <c r="H78" s="7"/>
      <c r="I78" s="8"/>
    </row>
    <row r="79" spans="2:9" ht="9" customHeight="1" x14ac:dyDescent="0.3">
      <c r="B79" s="77"/>
      <c r="C79" s="76"/>
      <c r="D79" s="7"/>
      <c r="E79" s="7"/>
      <c r="F79" s="73"/>
      <c r="G79" s="73"/>
      <c r="H79" s="7"/>
      <c r="I79" s="8"/>
    </row>
    <row r="80" spans="2:9" ht="9" customHeight="1" x14ac:dyDescent="0.3">
      <c r="B80" s="77"/>
      <c r="C80" s="76"/>
      <c r="D80" s="7"/>
      <c r="E80" s="7"/>
      <c r="F80" s="73" t="s">
        <v>1</v>
      </c>
      <c r="G80" s="73" t="str">
        <f>IF(Paramètres!C13&lt;&gt;"",Paramètres!C13,"")</f>
        <v>26/04/2025</v>
      </c>
      <c r="H80" s="7"/>
      <c r="I80" s="8"/>
    </row>
    <row r="81" spans="2:9" ht="9" customHeight="1" x14ac:dyDescent="0.3">
      <c r="B81" s="77"/>
      <c r="C81" s="76"/>
      <c r="D81" s="7"/>
      <c r="E81" s="7"/>
      <c r="F81" s="73"/>
      <c r="G81" s="73"/>
      <c r="H81" s="7"/>
      <c r="I81" s="8"/>
    </row>
    <row r="82" spans="2:9" ht="9" customHeight="1" x14ac:dyDescent="0.3">
      <c r="B82" s="77"/>
      <c r="C82" s="76"/>
      <c r="D82" s="7"/>
      <c r="E82" s="7"/>
      <c r="F82" s="73" t="s">
        <v>2</v>
      </c>
      <c r="G82" s="73" t="str">
        <f>IF(Paramètres!C15&lt;&gt;"",Paramètres!C15,"")</f>
        <v>DCE</v>
      </c>
      <c r="H82" s="7"/>
      <c r="I82" s="8"/>
    </row>
    <row r="83" spans="2:9" ht="9" customHeight="1" x14ac:dyDescent="0.3">
      <c r="B83" s="77"/>
      <c r="C83" s="76"/>
      <c r="D83" s="7"/>
      <c r="E83" s="7"/>
      <c r="F83" s="73"/>
      <c r="G83" s="73"/>
      <c r="H83" s="7"/>
      <c r="I83" s="8"/>
    </row>
    <row r="84" spans="2:9" ht="9" customHeight="1" x14ac:dyDescent="0.3">
      <c r="B84" s="77"/>
      <c r="C84" s="76"/>
      <c r="D84" s="7"/>
      <c r="E84" s="7"/>
      <c r="F84" s="73" t="s">
        <v>3</v>
      </c>
      <c r="G84" s="73">
        <f>IF(Paramètres!C17&lt;&gt;"",Paramètres!C17,"")</f>
        <v>1</v>
      </c>
      <c r="H84" s="7"/>
      <c r="I84" s="8"/>
    </row>
    <row r="85" spans="2:9" ht="9" customHeight="1" x14ac:dyDescent="0.3">
      <c r="B85" s="5"/>
      <c r="C85" s="6"/>
      <c r="D85" s="7"/>
      <c r="E85" s="7"/>
      <c r="F85" s="73"/>
      <c r="G85" s="7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C78:C84"/>
    <mergeCell ref="B78:B84"/>
    <mergeCell ref="C71:C77"/>
    <mergeCell ref="B71:B77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692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78" t="s">
        <v>25</v>
      </c>
      <c r="D3" s="78"/>
      <c r="E3" s="78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79" t="s">
        <v>38</v>
      </c>
      <c r="D4" s="79"/>
      <c r="E4" s="79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39</v>
      </c>
    </row>
    <row r="7" spans="1:17" ht="22.2" customHeight="1" x14ac:dyDescent="0.3">
      <c r="A7" s="7">
        <v>3</v>
      </c>
      <c r="B7" s="16">
        <v>2</v>
      </c>
      <c r="C7" s="80" t="s">
        <v>40</v>
      </c>
      <c r="D7" s="80"/>
      <c r="E7" s="80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41</v>
      </c>
      <c r="C8" s="81" t="s">
        <v>42</v>
      </c>
      <c r="D8" s="81"/>
      <c r="E8" s="81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43</v>
      </c>
      <c r="C9" s="82" t="s">
        <v>44</v>
      </c>
      <c r="D9" s="83"/>
      <c r="E9" s="83"/>
      <c r="F9" s="23" t="s">
        <v>45</v>
      </c>
      <c r="G9" s="24">
        <f>ROUND(SUM(G10:G10), 0 )</f>
        <v>1</v>
      </c>
      <c r="H9" s="24"/>
      <c r="I9" s="25"/>
      <c r="J9" s="26">
        <f>IF(AND(G9= "",H9= ""), 0, ROUND(ROUND(I9, 2) * ROUND(IF(H9="",G9,H9),  0), 2))</f>
        <v>0</v>
      </c>
      <c r="K9" s="7"/>
      <c r="M9" s="27">
        <v>0.2</v>
      </c>
      <c r="Q9" s="7">
        <v>17657</v>
      </c>
    </row>
    <row r="10" spans="1:17" hidden="1" x14ac:dyDescent="0.3">
      <c r="A10" s="28" t="s">
        <v>47</v>
      </c>
      <c r="B10" s="22"/>
      <c r="C10" s="84" t="s">
        <v>46</v>
      </c>
      <c r="D10" s="84"/>
      <c r="E10" s="84"/>
      <c r="F10" s="84"/>
      <c r="G10" s="29">
        <v>1</v>
      </c>
      <c r="H10" s="30"/>
      <c r="J10" s="22"/>
    </row>
    <row r="11" spans="1:17" hidden="1" x14ac:dyDescent="0.3">
      <c r="A11" s="7" t="s">
        <v>48</v>
      </c>
    </row>
    <row r="12" spans="1:17" hidden="1" x14ac:dyDescent="0.3">
      <c r="A12" s="7" t="s">
        <v>48</v>
      </c>
    </row>
    <row r="13" spans="1:17" hidden="1" x14ac:dyDescent="0.3">
      <c r="A13" s="7" t="s">
        <v>48</v>
      </c>
    </row>
    <row r="14" spans="1:17" hidden="1" x14ac:dyDescent="0.3">
      <c r="A14" s="7" t="s">
        <v>48</v>
      </c>
    </row>
    <row r="15" spans="1:17" hidden="1" x14ac:dyDescent="0.3">
      <c r="A15" s="7" t="s">
        <v>48</v>
      </c>
    </row>
    <row r="16" spans="1:17" hidden="1" x14ac:dyDescent="0.3">
      <c r="A16" s="7" t="s">
        <v>48</v>
      </c>
    </row>
    <row r="17" spans="1:17" x14ac:dyDescent="0.3">
      <c r="A17" s="7" t="s">
        <v>49</v>
      </c>
      <c r="B17" s="21"/>
      <c r="C17" s="7" t="s">
        <v>50</v>
      </c>
      <c r="G17" s="31">
        <v>1</v>
      </c>
      <c r="I17" s="32" t="s">
        <v>51</v>
      </c>
      <c r="J17" s="22"/>
    </row>
    <row r="18" spans="1:17" ht="40.799999999999997" hidden="1" x14ac:dyDescent="0.3">
      <c r="A18" s="7" t="s">
        <v>52</v>
      </c>
    </row>
    <row r="19" spans="1:17" hidden="1" x14ac:dyDescent="0.3">
      <c r="A19" s="7" t="s">
        <v>53</v>
      </c>
    </row>
    <row r="20" spans="1:17" hidden="1" x14ac:dyDescent="0.3">
      <c r="A20" s="7" t="s">
        <v>54</v>
      </c>
    </row>
    <row r="21" spans="1:17" x14ac:dyDescent="0.3">
      <c r="A21" s="7">
        <v>9</v>
      </c>
      <c r="B21" s="21" t="s">
        <v>55</v>
      </c>
      <c r="C21" s="82" t="s">
        <v>56</v>
      </c>
      <c r="D21" s="83"/>
      <c r="E21" s="83"/>
      <c r="F21" s="23" t="s">
        <v>11</v>
      </c>
      <c r="G21" s="33">
        <f>ROUND(SUM(G22:G25), 2 )</f>
        <v>350</v>
      </c>
      <c r="H21" s="33"/>
      <c r="I21" s="25"/>
      <c r="J21" s="26">
        <f>IF(AND(G21= "",H21= ""), 0, ROUND(ROUND(I21, 2) * ROUND(IF(H21="",G21,H21),  2), 2))</f>
        <v>0</v>
      </c>
      <c r="K21" s="7"/>
      <c r="M21" s="27">
        <v>0.2</v>
      </c>
      <c r="Q21" s="7" t="str">
        <f>IF(H21= "", "", 1032)</f>
        <v/>
      </c>
    </row>
    <row r="22" spans="1:17" hidden="1" x14ac:dyDescent="0.3">
      <c r="A22" s="28" t="s">
        <v>58</v>
      </c>
      <c r="B22" s="22"/>
      <c r="C22" s="84" t="s">
        <v>57</v>
      </c>
      <c r="D22" s="84"/>
      <c r="E22" s="84"/>
      <c r="F22" s="84"/>
      <c r="G22" s="34">
        <v>230</v>
      </c>
      <c r="H22" s="30"/>
      <c r="J22" s="22"/>
    </row>
    <row r="23" spans="1:17" hidden="1" x14ac:dyDescent="0.3">
      <c r="A23" s="28" t="s">
        <v>60</v>
      </c>
      <c r="B23" s="22"/>
      <c r="C23" s="84" t="s">
        <v>59</v>
      </c>
      <c r="D23" s="84"/>
      <c r="E23" s="84"/>
      <c r="F23" s="84"/>
      <c r="G23" s="34">
        <v>20</v>
      </c>
      <c r="H23" s="30"/>
      <c r="J23" s="22"/>
    </row>
    <row r="24" spans="1:17" hidden="1" x14ac:dyDescent="0.3">
      <c r="A24" s="28" t="s">
        <v>62</v>
      </c>
      <c r="B24" s="22"/>
      <c r="C24" s="84" t="s">
        <v>61</v>
      </c>
      <c r="D24" s="84"/>
      <c r="E24" s="84"/>
      <c r="F24" s="84"/>
      <c r="G24" s="34">
        <v>20</v>
      </c>
      <c r="H24" s="30"/>
      <c r="J24" s="22"/>
    </row>
    <row r="25" spans="1:17" hidden="1" x14ac:dyDescent="0.3">
      <c r="A25" s="28" t="s">
        <v>64</v>
      </c>
      <c r="B25" s="22"/>
      <c r="C25" s="84" t="s">
        <v>63</v>
      </c>
      <c r="D25" s="84"/>
      <c r="E25" s="84"/>
      <c r="F25" s="84"/>
      <c r="G25" s="34">
        <v>80</v>
      </c>
      <c r="H25" s="30"/>
      <c r="J25" s="22"/>
    </row>
    <row r="26" spans="1:17" hidden="1" x14ac:dyDescent="0.3">
      <c r="G26" s="35">
        <f>G22</f>
        <v>230</v>
      </c>
      <c r="H26" s="35" t="str">
        <f>IF(H22= "", "", H22)</f>
        <v/>
      </c>
      <c r="J26" s="35">
        <f>IF(AND(G26= "",H26= ""), 0, ROUND(ROUND(I21, 2) * ROUND(IF(H26="",G26,H26),  2), 2))</f>
        <v>0</v>
      </c>
      <c r="K26" s="7">
        <f>K21</f>
        <v>0</v>
      </c>
      <c r="Q26" s="7">
        <f>IF(H21= "", 17657, "")</f>
        <v>17657</v>
      </c>
    </row>
    <row r="27" spans="1:17" hidden="1" x14ac:dyDescent="0.3">
      <c r="G27" s="35">
        <f>G23</f>
        <v>20</v>
      </c>
      <c r="H27" s="35" t="str">
        <f>IF(H23= "", "", H23)</f>
        <v/>
      </c>
      <c r="J27" s="35">
        <f>IF(AND(G27= "",H27= ""), 0, ROUND(ROUND(I21, 2) * ROUND(IF(H27="",G27,H27),  2), 2))</f>
        <v>0</v>
      </c>
      <c r="K27" s="7">
        <f>K21</f>
        <v>0</v>
      </c>
      <c r="Q27" s="7">
        <f>IF(H21= "", 17657, "")</f>
        <v>17657</v>
      </c>
    </row>
    <row r="28" spans="1:17" hidden="1" x14ac:dyDescent="0.3">
      <c r="G28" s="35">
        <f>G24</f>
        <v>20</v>
      </c>
      <c r="H28" s="35" t="str">
        <f>IF(H24= "", "", H24)</f>
        <v/>
      </c>
      <c r="J28" s="35">
        <f>IF(AND(G28= "",H28= ""), 0, ROUND(ROUND(I21, 2) * ROUND(IF(H28="",G28,H28),  2), 2))</f>
        <v>0</v>
      </c>
      <c r="K28" s="7">
        <f>K21</f>
        <v>0</v>
      </c>
      <c r="Q28" s="7">
        <f>IF(H21= "", 17657, "")</f>
        <v>17657</v>
      </c>
    </row>
    <row r="29" spans="1:17" hidden="1" x14ac:dyDescent="0.3">
      <c r="G29" s="35">
        <f>G25</f>
        <v>80</v>
      </c>
      <c r="H29" s="35" t="str">
        <f>IF(H25= "", "", H25)</f>
        <v/>
      </c>
      <c r="J29" s="35">
        <f>IF(AND(G29= "",H29= ""), 0, ROUND(ROUND(I21, 2) * ROUND(IF(H29="",G29,H29),  2), 2))</f>
        <v>0</v>
      </c>
      <c r="K29" s="7">
        <f>K21</f>
        <v>0</v>
      </c>
      <c r="Q29" s="7">
        <f>IF(H21= "", 17657, "")</f>
        <v>17657</v>
      </c>
    </row>
    <row r="30" spans="1:17" hidden="1" x14ac:dyDescent="0.3">
      <c r="A30" s="7" t="s">
        <v>48</v>
      </c>
    </row>
    <row r="31" spans="1:17" hidden="1" x14ac:dyDescent="0.3">
      <c r="A31" s="7" t="s">
        <v>48</v>
      </c>
    </row>
    <row r="32" spans="1:17" x14ac:dyDescent="0.3">
      <c r="A32" s="7" t="s">
        <v>49</v>
      </c>
      <c r="B32" s="21"/>
      <c r="C32" s="7" t="s">
        <v>65</v>
      </c>
      <c r="G32" s="36">
        <v>130</v>
      </c>
      <c r="I32" s="37" t="s">
        <v>66</v>
      </c>
      <c r="J32" s="22"/>
    </row>
    <row r="33" spans="1:17" ht="40.799999999999997" hidden="1" x14ac:dyDescent="0.3">
      <c r="A33" s="7" t="s">
        <v>67</v>
      </c>
    </row>
    <row r="34" spans="1:17" x14ac:dyDescent="0.3">
      <c r="A34" s="7" t="s">
        <v>49</v>
      </c>
      <c r="B34" s="21"/>
      <c r="C34" s="7" t="s">
        <v>65</v>
      </c>
      <c r="G34" s="36">
        <v>100</v>
      </c>
      <c r="I34" s="37" t="s">
        <v>66</v>
      </c>
      <c r="J34" s="22"/>
    </row>
    <row r="35" spans="1:17" ht="40.799999999999997" hidden="1" x14ac:dyDescent="0.3">
      <c r="A35" s="7" t="s">
        <v>67</v>
      </c>
    </row>
    <row r="36" spans="1:17" x14ac:dyDescent="0.3">
      <c r="A36" s="7" t="s">
        <v>49</v>
      </c>
      <c r="B36" s="21"/>
      <c r="C36" s="7" t="s">
        <v>68</v>
      </c>
      <c r="G36" s="36">
        <v>20</v>
      </c>
      <c r="I36" s="37" t="s">
        <v>66</v>
      </c>
      <c r="J36" s="22"/>
    </row>
    <row r="37" spans="1:17" ht="51" hidden="1" x14ac:dyDescent="0.3">
      <c r="A37" s="7" t="s">
        <v>69</v>
      </c>
    </row>
    <row r="38" spans="1:17" x14ac:dyDescent="0.3">
      <c r="A38" s="7" t="s">
        <v>49</v>
      </c>
      <c r="B38" s="21"/>
      <c r="C38" s="7" t="s">
        <v>70</v>
      </c>
      <c r="G38" s="36">
        <v>20</v>
      </c>
      <c r="I38" s="37" t="s">
        <v>66</v>
      </c>
      <c r="J38" s="22"/>
    </row>
    <row r="39" spans="1:17" ht="51" hidden="1" x14ac:dyDescent="0.3">
      <c r="A39" s="7" t="s">
        <v>71</v>
      </c>
    </row>
    <row r="40" spans="1:17" x14ac:dyDescent="0.3">
      <c r="A40" s="7" t="s">
        <v>49</v>
      </c>
      <c r="B40" s="21"/>
      <c r="C40" s="7" t="s">
        <v>72</v>
      </c>
      <c r="G40" s="36">
        <v>80</v>
      </c>
      <c r="I40" s="37" t="s">
        <v>66</v>
      </c>
      <c r="J40" s="22"/>
    </row>
    <row r="41" spans="1:17" ht="40.799999999999997" hidden="1" x14ac:dyDescent="0.3">
      <c r="A41" s="7" t="s">
        <v>73</v>
      </c>
    </row>
    <row r="42" spans="1:17" hidden="1" x14ac:dyDescent="0.3">
      <c r="A42" s="7" t="s">
        <v>53</v>
      </c>
    </row>
    <row r="43" spans="1:17" x14ac:dyDescent="0.3">
      <c r="A43" s="7" t="s">
        <v>74</v>
      </c>
      <c r="B43" s="38"/>
      <c r="C43" s="85" t="s">
        <v>75</v>
      </c>
      <c r="D43" s="85"/>
      <c r="E43" s="85"/>
      <c r="F43" s="85"/>
      <c r="G43" s="85"/>
      <c r="H43" s="85"/>
      <c r="I43" s="85"/>
      <c r="J43" s="38"/>
    </row>
    <row r="44" spans="1:17" hidden="1" x14ac:dyDescent="0.3">
      <c r="A44" s="7" t="s">
        <v>54</v>
      </c>
    </row>
    <row r="45" spans="1:17" x14ac:dyDescent="0.3">
      <c r="A45" s="7">
        <v>9</v>
      </c>
      <c r="B45" s="21" t="s">
        <v>76</v>
      </c>
      <c r="C45" s="82" t="s">
        <v>77</v>
      </c>
      <c r="D45" s="83"/>
      <c r="E45" s="83"/>
      <c r="F45" s="23" t="s">
        <v>45</v>
      </c>
      <c r="G45" s="24">
        <f>ROUND(SUM(G46:G46), 0 )</f>
        <v>1</v>
      </c>
      <c r="H45" s="24"/>
      <c r="I45" s="25"/>
      <c r="J45" s="26">
        <f>IF(AND(G45= "",H45= ""), 0, ROUND(ROUND(I45, 2) * ROUND(IF(H45="",G45,H45),  0), 2))</f>
        <v>0</v>
      </c>
      <c r="K45" s="7"/>
      <c r="M45" s="27">
        <v>0.2</v>
      </c>
      <c r="Q45" s="7">
        <v>17657</v>
      </c>
    </row>
    <row r="46" spans="1:17" hidden="1" x14ac:dyDescent="0.3">
      <c r="A46" s="28" t="s">
        <v>47</v>
      </c>
      <c r="B46" s="22"/>
      <c r="C46" s="84" t="s">
        <v>46</v>
      </c>
      <c r="D46" s="84"/>
      <c r="E46" s="84"/>
      <c r="F46" s="84"/>
      <c r="G46" s="29">
        <v>1</v>
      </c>
      <c r="H46" s="30"/>
      <c r="J46" s="22"/>
    </row>
    <row r="47" spans="1:17" hidden="1" x14ac:dyDescent="0.3">
      <c r="A47" s="7" t="s">
        <v>48</v>
      </c>
    </row>
    <row r="48" spans="1:17" hidden="1" x14ac:dyDescent="0.3">
      <c r="A48" s="7" t="s">
        <v>48</v>
      </c>
    </row>
    <row r="49" spans="1:17" hidden="1" x14ac:dyDescent="0.3">
      <c r="A49" s="7" t="s">
        <v>48</v>
      </c>
    </row>
    <row r="50" spans="1:17" x14ac:dyDescent="0.3">
      <c r="A50" s="7" t="s">
        <v>49</v>
      </c>
      <c r="B50" s="21"/>
      <c r="C50" s="7" t="s">
        <v>50</v>
      </c>
      <c r="G50" s="31">
        <v>1</v>
      </c>
      <c r="I50" s="32" t="s">
        <v>51</v>
      </c>
      <c r="J50" s="22"/>
    </row>
    <row r="51" spans="1:17" ht="40.799999999999997" hidden="1" x14ac:dyDescent="0.3">
      <c r="A51" s="7" t="s">
        <v>52</v>
      </c>
    </row>
    <row r="52" spans="1:17" hidden="1" x14ac:dyDescent="0.3">
      <c r="A52" s="7" t="s">
        <v>53</v>
      </c>
    </row>
    <row r="53" spans="1:17" x14ac:dyDescent="0.3">
      <c r="A53" s="7" t="s">
        <v>74</v>
      </c>
      <c r="B53" s="38"/>
      <c r="C53" s="85" t="s">
        <v>78</v>
      </c>
      <c r="D53" s="85"/>
      <c r="E53" s="85"/>
      <c r="F53" s="85"/>
      <c r="G53" s="85"/>
      <c r="H53" s="85"/>
      <c r="I53" s="85"/>
      <c r="J53" s="38"/>
    </row>
    <row r="54" spans="1:17" hidden="1" x14ac:dyDescent="0.3">
      <c r="A54" s="7" t="s">
        <v>54</v>
      </c>
    </row>
    <row r="55" spans="1:17" x14ac:dyDescent="0.3">
      <c r="A55" s="7">
        <v>9</v>
      </c>
      <c r="B55" s="21" t="s">
        <v>79</v>
      </c>
      <c r="C55" s="82" t="s">
        <v>80</v>
      </c>
      <c r="D55" s="83"/>
      <c r="E55" s="83"/>
      <c r="F55" s="23" t="s">
        <v>81</v>
      </c>
      <c r="G55" s="33">
        <f>ROUND(SUM(G56:G58), 2 )</f>
        <v>96</v>
      </c>
      <c r="H55" s="33"/>
      <c r="I55" s="25"/>
      <c r="J55" s="26">
        <f>IF(AND(G55= "",H55= ""), 0, ROUND(ROUND(I55, 2) * ROUND(IF(H55="",G55,H55),  2), 2))</f>
        <v>0</v>
      </c>
      <c r="K55" s="7"/>
      <c r="M55" s="27">
        <v>0.2</v>
      </c>
      <c r="Q55" s="7" t="str">
        <f>IF(H55= "", "", 1032)</f>
        <v/>
      </c>
    </row>
    <row r="56" spans="1:17" hidden="1" x14ac:dyDescent="0.3">
      <c r="A56" s="28" t="s">
        <v>47</v>
      </c>
      <c r="B56" s="22"/>
      <c r="C56" s="84" t="s">
        <v>46</v>
      </c>
      <c r="D56" s="84"/>
      <c r="E56" s="84"/>
      <c r="F56" s="84"/>
      <c r="G56" s="34">
        <v>72</v>
      </c>
      <c r="H56" s="30"/>
      <c r="J56" s="22"/>
    </row>
    <row r="57" spans="1:17" hidden="1" x14ac:dyDescent="0.3">
      <c r="A57" s="28" t="s">
        <v>83</v>
      </c>
      <c r="B57" s="22"/>
      <c r="C57" s="84" t="s">
        <v>82</v>
      </c>
      <c r="D57" s="84"/>
      <c r="E57" s="84"/>
      <c r="F57" s="84"/>
      <c r="G57" s="34">
        <v>12</v>
      </c>
      <c r="H57" s="30"/>
      <c r="J57" s="22"/>
    </row>
    <row r="58" spans="1:17" hidden="1" x14ac:dyDescent="0.3">
      <c r="A58" s="28" t="s">
        <v>85</v>
      </c>
      <c r="B58" s="22"/>
      <c r="C58" s="84" t="s">
        <v>84</v>
      </c>
      <c r="D58" s="84"/>
      <c r="E58" s="84"/>
      <c r="F58" s="84"/>
      <c r="G58" s="34">
        <v>12</v>
      </c>
      <c r="H58" s="30"/>
      <c r="J58" s="22"/>
    </row>
    <row r="59" spans="1:17" hidden="1" x14ac:dyDescent="0.3">
      <c r="G59" s="35">
        <f>G56</f>
        <v>72</v>
      </c>
      <c r="H59" s="35" t="str">
        <f>IF(H56= "", "", H56)</f>
        <v/>
      </c>
      <c r="J59" s="35">
        <f>IF(AND(G59= "",H59= ""), 0, ROUND(ROUND(I55, 2) * ROUND(IF(H59="",G59,H59),  2), 2))</f>
        <v>0</v>
      </c>
      <c r="K59" s="7">
        <f>K55</f>
        <v>0</v>
      </c>
      <c r="Q59" s="7">
        <f>IF(H55= "", 17657, "")</f>
        <v>17657</v>
      </c>
    </row>
    <row r="60" spans="1:17" hidden="1" x14ac:dyDescent="0.3">
      <c r="G60" s="35">
        <f>G57</f>
        <v>12</v>
      </c>
      <c r="H60" s="35" t="str">
        <f>IF(H57= "", "", H57)</f>
        <v/>
      </c>
      <c r="J60" s="35">
        <f>IF(AND(G60= "",H60= ""), 0, ROUND(ROUND(I55, 2) * ROUND(IF(H60="",G60,H60),  2), 2))</f>
        <v>0</v>
      </c>
      <c r="K60" s="7">
        <f>K55</f>
        <v>0</v>
      </c>
      <c r="Q60" s="7">
        <f>IF(H55= "", 17657, "")</f>
        <v>17657</v>
      </c>
    </row>
    <row r="61" spans="1:17" hidden="1" x14ac:dyDescent="0.3">
      <c r="G61" s="35">
        <f>G58</f>
        <v>12</v>
      </c>
      <c r="H61" s="35" t="str">
        <f>IF(H58= "", "", H58)</f>
        <v/>
      </c>
      <c r="J61" s="35">
        <f>IF(AND(G61= "",H61= ""), 0, ROUND(ROUND(I55, 2) * ROUND(IF(H61="",G61,H61),  2), 2))</f>
        <v>0</v>
      </c>
      <c r="K61" s="7">
        <f>K55</f>
        <v>0</v>
      </c>
      <c r="Q61" s="7">
        <f>IF(H55= "", 17657, "")</f>
        <v>17657</v>
      </c>
    </row>
    <row r="62" spans="1:17" hidden="1" x14ac:dyDescent="0.3">
      <c r="A62" s="7" t="s">
        <v>48</v>
      </c>
    </row>
    <row r="63" spans="1:17" hidden="1" x14ac:dyDescent="0.3">
      <c r="A63" s="7" t="s">
        <v>48</v>
      </c>
    </row>
    <row r="64" spans="1:17" hidden="1" x14ac:dyDescent="0.3">
      <c r="A64" s="7" t="s">
        <v>48</v>
      </c>
    </row>
    <row r="65" spans="1:17" x14ac:dyDescent="0.3">
      <c r="A65" s="7" t="s">
        <v>49</v>
      </c>
      <c r="B65" s="21"/>
      <c r="C65" s="7" t="s">
        <v>86</v>
      </c>
      <c r="G65" s="36">
        <v>12</v>
      </c>
      <c r="I65" s="37" t="s">
        <v>87</v>
      </c>
      <c r="J65" s="22"/>
    </row>
    <row r="66" spans="1:17" ht="61.2" hidden="1" x14ac:dyDescent="0.3">
      <c r="A66" s="7" t="s">
        <v>88</v>
      </c>
    </row>
    <row r="67" spans="1:17" x14ac:dyDescent="0.3">
      <c r="A67" s="7" t="s">
        <v>49</v>
      </c>
      <c r="B67" s="21"/>
      <c r="C67" s="7" t="s">
        <v>89</v>
      </c>
      <c r="G67" s="36">
        <v>12</v>
      </c>
      <c r="I67" s="37" t="s">
        <v>87</v>
      </c>
      <c r="J67" s="22"/>
    </row>
    <row r="68" spans="1:17" ht="61.2" hidden="1" x14ac:dyDescent="0.3">
      <c r="A68" s="7" t="s">
        <v>90</v>
      </c>
    </row>
    <row r="69" spans="1:17" x14ac:dyDescent="0.3">
      <c r="A69" s="7" t="s">
        <v>49</v>
      </c>
      <c r="B69" s="21"/>
      <c r="C69" s="7" t="s">
        <v>91</v>
      </c>
      <c r="G69" s="36">
        <v>72</v>
      </c>
      <c r="I69" s="37" t="s">
        <v>87</v>
      </c>
      <c r="J69" s="22"/>
    </row>
    <row r="70" spans="1:17" ht="40.799999999999997" hidden="1" x14ac:dyDescent="0.3">
      <c r="A70" s="7" t="s">
        <v>52</v>
      </c>
    </row>
    <row r="71" spans="1:17" hidden="1" x14ac:dyDescent="0.3">
      <c r="A71" s="7" t="s">
        <v>53</v>
      </c>
    </row>
    <row r="72" spans="1:17" x14ac:dyDescent="0.3">
      <c r="A72" s="7" t="s">
        <v>74</v>
      </c>
      <c r="B72" s="38"/>
      <c r="C72" s="85" t="s">
        <v>92</v>
      </c>
      <c r="D72" s="85"/>
      <c r="E72" s="85"/>
      <c r="F72" s="85"/>
      <c r="G72" s="85"/>
      <c r="H72" s="85"/>
      <c r="I72" s="85"/>
      <c r="J72" s="38"/>
    </row>
    <row r="73" spans="1:17" hidden="1" x14ac:dyDescent="0.3">
      <c r="A73" s="7" t="s">
        <v>54</v>
      </c>
    </row>
    <row r="74" spans="1:17" x14ac:dyDescent="0.3">
      <c r="A74" s="7">
        <v>9</v>
      </c>
      <c r="B74" s="21" t="s">
        <v>93</v>
      </c>
      <c r="C74" s="82" t="s">
        <v>94</v>
      </c>
      <c r="D74" s="83"/>
      <c r="E74" s="83"/>
      <c r="F74" s="23" t="s">
        <v>45</v>
      </c>
      <c r="G74" s="24">
        <f>ROUND(SUM(G75:G76), 0 )</f>
        <v>2</v>
      </c>
      <c r="H74" s="24"/>
      <c r="I74" s="25"/>
      <c r="J74" s="26">
        <f>IF(AND(G74= "",H74= ""), 0, ROUND(ROUND(I74, 2) * ROUND(IF(H74="",G74,H74),  0), 2))</f>
        <v>0</v>
      </c>
      <c r="K74" s="7"/>
      <c r="M74" s="27">
        <v>0.2</v>
      </c>
      <c r="Q74" s="7" t="str">
        <f>IF(H74= "", "", 1032)</f>
        <v/>
      </c>
    </row>
    <row r="75" spans="1:17" hidden="1" x14ac:dyDescent="0.3">
      <c r="A75" s="28" t="s">
        <v>47</v>
      </c>
      <c r="B75" s="22"/>
      <c r="C75" s="84" t="s">
        <v>46</v>
      </c>
      <c r="D75" s="84"/>
      <c r="E75" s="84"/>
      <c r="F75" s="84"/>
      <c r="G75" s="29">
        <v>1</v>
      </c>
      <c r="H75" s="30"/>
      <c r="J75" s="22"/>
    </row>
    <row r="76" spans="1:17" hidden="1" x14ac:dyDescent="0.3">
      <c r="A76" s="28" t="s">
        <v>96</v>
      </c>
      <c r="B76" s="22"/>
      <c r="C76" s="84" t="s">
        <v>95</v>
      </c>
      <c r="D76" s="84"/>
      <c r="E76" s="84"/>
      <c r="F76" s="84"/>
      <c r="G76" s="29">
        <v>1</v>
      </c>
      <c r="H76" s="30"/>
      <c r="J76" s="22"/>
    </row>
    <row r="77" spans="1:17" hidden="1" x14ac:dyDescent="0.3">
      <c r="G77" s="35">
        <f>G75</f>
        <v>1</v>
      </c>
      <c r="H77" s="35" t="str">
        <f>IF(H75= "", "", H75)</f>
        <v/>
      </c>
      <c r="J77" s="35">
        <f>IF(AND(G77= "",H77= ""), 0, ROUND(ROUND(I74, 2) * ROUND(IF(H77="",G77,H77),  0), 2))</f>
        <v>0</v>
      </c>
      <c r="K77" s="7">
        <f>K74</f>
        <v>0</v>
      </c>
      <c r="Q77" s="7">
        <f>IF(H74= "", 17657, "")</f>
        <v>17657</v>
      </c>
    </row>
    <row r="78" spans="1:17" hidden="1" x14ac:dyDescent="0.3">
      <c r="G78" s="35">
        <f>G76</f>
        <v>1</v>
      </c>
      <c r="H78" s="35" t="str">
        <f>IF(H76= "", "", H76)</f>
        <v/>
      </c>
      <c r="J78" s="35">
        <f>IF(AND(G78= "",H78= ""), 0, ROUND(ROUND(I74, 2) * ROUND(IF(H78="",G78,H78),  0), 2))</f>
        <v>0</v>
      </c>
      <c r="K78" s="7">
        <f>K74</f>
        <v>0</v>
      </c>
      <c r="Q78" s="7">
        <f>IF(H74= "", 16838, "")</f>
        <v>16838</v>
      </c>
    </row>
    <row r="79" spans="1:17" hidden="1" x14ac:dyDescent="0.3">
      <c r="A79" s="7" t="s">
        <v>48</v>
      </c>
    </row>
    <row r="80" spans="1:17" hidden="1" x14ac:dyDescent="0.3">
      <c r="A80" s="7" t="s">
        <v>48</v>
      </c>
    </row>
    <row r="81" spans="1:1" hidden="1" x14ac:dyDescent="0.3">
      <c r="A81" s="7" t="s">
        <v>48</v>
      </c>
    </row>
    <row r="82" spans="1:1" hidden="1" x14ac:dyDescent="0.3">
      <c r="A82" s="7" t="s">
        <v>48</v>
      </c>
    </row>
    <row r="83" spans="1:1" hidden="1" x14ac:dyDescent="0.3">
      <c r="A83" s="7" t="s">
        <v>48</v>
      </c>
    </row>
    <row r="84" spans="1:1" hidden="1" x14ac:dyDescent="0.3">
      <c r="A84" s="7" t="s">
        <v>48</v>
      </c>
    </row>
    <row r="85" spans="1:1" hidden="1" x14ac:dyDescent="0.3">
      <c r="A85" s="7" t="s">
        <v>48</v>
      </c>
    </row>
    <row r="86" spans="1:1" hidden="1" x14ac:dyDescent="0.3">
      <c r="A86" s="7" t="s">
        <v>48</v>
      </c>
    </row>
    <row r="87" spans="1:1" hidden="1" x14ac:dyDescent="0.3">
      <c r="A87" s="7" t="s">
        <v>48</v>
      </c>
    </row>
    <row r="88" spans="1:1" hidden="1" x14ac:dyDescent="0.3">
      <c r="A88" s="7" t="s">
        <v>48</v>
      </c>
    </row>
    <row r="89" spans="1:1" hidden="1" x14ac:dyDescent="0.3">
      <c r="A89" s="7" t="s">
        <v>48</v>
      </c>
    </row>
    <row r="90" spans="1:1" hidden="1" x14ac:dyDescent="0.3">
      <c r="A90" s="7" t="s">
        <v>48</v>
      </c>
    </row>
    <row r="91" spans="1:1" hidden="1" x14ac:dyDescent="0.3">
      <c r="A91" s="7" t="s">
        <v>48</v>
      </c>
    </row>
    <row r="92" spans="1:1" hidden="1" x14ac:dyDescent="0.3">
      <c r="A92" s="7" t="s">
        <v>48</v>
      </c>
    </row>
    <row r="93" spans="1:1" hidden="1" x14ac:dyDescent="0.3">
      <c r="A93" s="7" t="s">
        <v>48</v>
      </c>
    </row>
    <row r="94" spans="1:1" hidden="1" x14ac:dyDescent="0.3">
      <c r="A94" s="7" t="s">
        <v>48</v>
      </c>
    </row>
    <row r="95" spans="1:1" hidden="1" x14ac:dyDescent="0.3">
      <c r="A95" s="7" t="s">
        <v>48</v>
      </c>
    </row>
    <row r="96" spans="1:1" hidden="1" x14ac:dyDescent="0.3">
      <c r="A96" s="7" t="s">
        <v>48</v>
      </c>
    </row>
    <row r="97" spans="1:17" hidden="1" x14ac:dyDescent="0.3">
      <c r="A97" s="7" t="s">
        <v>48</v>
      </c>
    </row>
    <row r="98" spans="1:17" hidden="1" x14ac:dyDescent="0.3">
      <c r="A98" s="7" t="s">
        <v>48</v>
      </c>
    </row>
    <row r="99" spans="1:17" hidden="1" x14ac:dyDescent="0.3">
      <c r="A99" s="7" t="s">
        <v>48</v>
      </c>
    </row>
    <row r="100" spans="1:17" hidden="1" x14ac:dyDescent="0.3">
      <c r="A100" s="7" t="s">
        <v>48</v>
      </c>
    </row>
    <row r="101" spans="1:17" hidden="1" x14ac:dyDescent="0.3">
      <c r="A101" s="7" t="s">
        <v>48</v>
      </c>
    </row>
    <row r="102" spans="1:17" hidden="1" x14ac:dyDescent="0.3">
      <c r="A102" s="7" t="s">
        <v>48</v>
      </c>
    </row>
    <row r="103" spans="1:17" x14ac:dyDescent="0.3">
      <c r="A103" s="7" t="s">
        <v>49</v>
      </c>
      <c r="B103" s="21"/>
      <c r="C103" s="7" t="s">
        <v>50</v>
      </c>
      <c r="G103" s="31">
        <v>1</v>
      </c>
      <c r="I103" s="32" t="s">
        <v>51</v>
      </c>
      <c r="J103" s="22"/>
    </row>
    <row r="104" spans="1:17" ht="40.799999999999997" hidden="1" x14ac:dyDescent="0.3">
      <c r="A104" s="7" t="s">
        <v>52</v>
      </c>
    </row>
    <row r="105" spans="1:17" x14ac:dyDescent="0.3">
      <c r="A105" s="7" t="s">
        <v>49</v>
      </c>
      <c r="B105" s="21"/>
      <c r="C105" s="7" t="s">
        <v>97</v>
      </c>
      <c r="G105" s="31">
        <v>1</v>
      </c>
      <c r="I105" s="32" t="s">
        <v>51</v>
      </c>
      <c r="J105" s="22"/>
    </row>
    <row r="106" spans="1:17" ht="30.6" hidden="1" x14ac:dyDescent="0.3">
      <c r="A106" s="7" t="s">
        <v>98</v>
      </c>
    </row>
    <row r="107" spans="1:17" hidden="1" x14ac:dyDescent="0.3">
      <c r="A107" s="7" t="s">
        <v>53</v>
      </c>
    </row>
    <row r="108" spans="1:17" x14ac:dyDescent="0.3">
      <c r="A108" s="7" t="s">
        <v>74</v>
      </c>
      <c r="B108" s="38"/>
      <c r="C108" s="85" t="s">
        <v>99</v>
      </c>
      <c r="D108" s="85"/>
      <c r="E108" s="85"/>
      <c r="F108" s="85"/>
      <c r="G108" s="85"/>
      <c r="H108" s="85"/>
      <c r="I108" s="85"/>
      <c r="J108" s="38"/>
    </row>
    <row r="109" spans="1:17" hidden="1" x14ac:dyDescent="0.3">
      <c r="A109" s="7" t="s">
        <v>54</v>
      </c>
    </row>
    <row r="110" spans="1:17" x14ac:dyDescent="0.3">
      <c r="A110" s="7">
        <v>9</v>
      </c>
      <c r="B110" s="21" t="s">
        <v>100</v>
      </c>
      <c r="C110" s="82" t="s">
        <v>101</v>
      </c>
      <c r="D110" s="83"/>
      <c r="E110" s="83"/>
      <c r="F110" s="23" t="s">
        <v>11</v>
      </c>
      <c r="G110" s="33">
        <f>ROUND(SUM(G111:G113), 2 )</f>
        <v>96</v>
      </c>
      <c r="H110" s="33"/>
      <c r="I110" s="25"/>
      <c r="J110" s="26">
        <f>IF(AND(G110= "",H110= ""), 0, ROUND(ROUND(I110, 2) * ROUND(IF(H110="",G110,H110),  2), 2))</f>
        <v>0</v>
      </c>
      <c r="K110" s="7"/>
      <c r="M110" s="27">
        <v>0.2</v>
      </c>
      <c r="Q110" s="7" t="str">
        <f>IF(H110= "", "", 1032)</f>
        <v/>
      </c>
    </row>
    <row r="111" spans="1:17" hidden="1" x14ac:dyDescent="0.3">
      <c r="A111" s="28" t="s">
        <v>47</v>
      </c>
      <c r="B111" s="22"/>
      <c r="C111" s="84" t="s">
        <v>46</v>
      </c>
      <c r="D111" s="84"/>
      <c r="E111" s="84"/>
      <c r="F111" s="84"/>
      <c r="G111" s="34">
        <v>72</v>
      </c>
      <c r="H111" s="30"/>
      <c r="J111" s="22"/>
    </row>
    <row r="112" spans="1:17" hidden="1" x14ac:dyDescent="0.3">
      <c r="A112" s="28" t="s">
        <v>83</v>
      </c>
      <c r="B112" s="22"/>
      <c r="C112" s="84" t="s">
        <v>82</v>
      </c>
      <c r="D112" s="84"/>
      <c r="E112" s="84"/>
      <c r="F112" s="84"/>
      <c r="G112" s="34">
        <v>12</v>
      </c>
      <c r="H112" s="30"/>
      <c r="J112" s="22"/>
    </row>
    <row r="113" spans="1:17" hidden="1" x14ac:dyDescent="0.3">
      <c r="A113" s="28" t="s">
        <v>85</v>
      </c>
      <c r="B113" s="22"/>
      <c r="C113" s="84" t="s">
        <v>84</v>
      </c>
      <c r="D113" s="84"/>
      <c r="E113" s="84"/>
      <c r="F113" s="84"/>
      <c r="G113" s="34">
        <v>12</v>
      </c>
      <c r="H113" s="30"/>
      <c r="J113" s="22"/>
    </row>
    <row r="114" spans="1:17" hidden="1" x14ac:dyDescent="0.3">
      <c r="G114" s="35">
        <f>G111</f>
        <v>72</v>
      </c>
      <c r="H114" s="35" t="str">
        <f>IF(H111= "", "", H111)</f>
        <v/>
      </c>
      <c r="J114" s="35">
        <f>IF(AND(G114= "",H114= ""), 0, ROUND(ROUND(I110, 2) * ROUND(IF(H114="",G114,H114),  2), 2))</f>
        <v>0</v>
      </c>
      <c r="K114" s="7">
        <f>K110</f>
        <v>0</v>
      </c>
      <c r="Q114" s="7">
        <f>IF(H110= "", 17657, "")</f>
        <v>17657</v>
      </c>
    </row>
    <row r="115" spans="1:17" hidden="1" x14ac:dyDescent="0.3">
      <c r="G115" s="35">
        <f>G112</f>
        <v>12</v>
      </c>
      <c r="H115" s="35" t="str">
        <f>IF(H112= "", "", H112)</f>
        <v/>
      </c>
      <c r="J115" s="35">
        <f>IF(AND(G115= "",H115= ""), 0, ROUND(ROUND(I110, 2) * ROUND(IF(H115="",G115,H115),  2), 2))</f>
        <v>0</v>
      </c>
      <c r="K115" s="7">
        <f>K110</f>
        <v>0</v>
      </c>
      <c r="Q115" s="7">
        <f>IF(H110= "", 17657, "")</f>
        <v>17657</v>
      </c>
    </row>
    <row r="116" spans="1:17" hidden="1" x14ac:dyDescent="0.3">
      <c r="G116" s="35">
        <f>G113</f>
        <v>12</v>
      </c>
      <c r="H116" s="35" t="str">
        <f>IF(H113= "", "", H113)</f>
        <v/>
      </c>
      <c r="J116" s="35">
        <f>IF(AND(G116= "",H116= ""), 0, ROUND(ROUND(I110, 2) * ROUND(IF(H116="",G116,H116),  2), 2))</f>
        <v>0</v>
      </c>
      <c r="K116" s="7">
        <f>K110</f>
        <v>0</v>
      </c>
      <c r="Q116" s="7">
        <f>IF(H110= "", 17657, "")</f>
        <v>17657</v>
      </c>
    </row>
    <row r="117" spans="1:17" x14ac:dyDescent="0.3">
      <c r="A117" s="7" t="s">
        <v>49</v>
      </c>
      <c r="B117" s="21"/>
      <c r="C117" s="7" t="s">
        <v>86</v>
      </c>
      <c r="G117" s="36">
        <v>12</v>
      </c>
      <c r="I117" s="37" t="s">
        <v>66</v>
      </c>
      <c r="J117" s="22"/>
    </row>
    <row r="118" spans="1:17" ht="61.2" hidden="1" x14ac:dyDescent="0.3">
      <c r="A118" s="7" t="s">
        <v>88</v>
      </c>
    </row>
    <row r="119" spans="1:17" x14ac:dyDescent="0.3">
      <c r="A119" s="7" t="s">
        <v>49</v>
      </c>
      <c r="B119" s="21"/>
      <c r="C119" s="7" t="s">
        <v>89</v>
      </c>
      <c r="G119" s="36">
        <v>12</v>
      </c>
      <c r="I119" s="37" t="s">
        <v>66</v>
      </c>
      <c r="J119" s="22"/>
    </row>
    <row r="120" spans="1:17" ht="61.2" hidden="1" x14ac:dyDescent="0.3">
      <c r="A120" s="7" t="s">
        <v>90</v>
      </c>
    </row>
    <row r="121" spans="1:17" x14ac:dyDescent="0.3">
      <c r="A121" s="7" t="s">
        <v>49</v>
      </c>
      <c r="B121" s="21"/>
      <c r="C121" s="7" t="s">
        <v>91</v>
      </c>
      <c r="G121" s="36">
        <v>72</v>
      </c>
      <c r="I121" s="37" t="s">
        <v>66</v>
      </c>
      <c r="J121" s="22"/>
    </row>
    <row r="122" spans="1:17" ht="40.799999999999997" hidden="1" x14ac:dyDescent="0.3">
      <c r="A122" s="7" t="s">
        <v>52</v>
      </c>
    </row>
    <row r="123" spans="1:17" hidden="1" x14ac:dyDescent="0.3">
      <c r="A123" s="7" t="s">
        <v>48</v>
      </c>
    </row>
    <row r="124" spans="1:17" hidden="1" x14ac:dyDescent="0.3">
      <c r="A124" s="7" t="s">
        <v>48</v>
      </c>
    </row>
    <row r="125" spans="1:17" hidden="1" x14ac:dyDescent="0.3">
      <c r="A125" s="7" t="s">
        <v>53</v>
      </c>
    </row>
    <row r="126" spans="1:17" x14ac:dyDescent="0.3">
      <c r="A126" s="7" t="s">
        <v>74</v>
      </c>
      <c r="B126" s="38"/>
      <c r="C126" s="85" t="s">
        <v>102</v>
      </c>
      <c r="D126" s="85"/>
      <c r="E126" s="85"/>
      <c r="F126" s="85"/>
      <c r="G126" s="85"/>
      <c r="H126" s="85"/>
      <c r="I126" s="85"/>
      <c r="J126" s="38"/>
    </row>
    <row r="127" spans="1:17" hidden="1" x14ac:dyDescent="0.3">
      <c r="A127" s="7" t="s">
        <v>54</v>
      </c>
    </row>
    <row r="128" spans="1:17" x14ac:dyDescent="0.3">
      <c r="A128" s="7">
        <v>9</v>
      </c>
      <c r="B128" s="21" t="s">
        <v>103</v>
      </c>
      <c r="C128" s="82" t="s">
        <v>104</v>
      </c>
      <c r="D128" s="83"/>
      <c r="E128" s="83"/>
      <c r="F128" s="23" t="s">
        <v>45</v>
      </c>
      <c r="G128" s="24">
        <f>ROUND(SUM(G129:G129), 0 )</f>
        <v>1</v>
      </c>
      <c r="H128" s="24"/>
      <c r="I128" s="25"/>
      <c r="J128" s="26">
        <f>IF(AND(G128= "",H128= ""), 0, ROUND(ROUND(I128, 2) * ROUND(IF(H128="",G128,H128),  0), 2))</f>
        <v>0</v>
      </c>
      <c r="K128" s="7"/>
      <c r="M128" s="27">
        <v>0.2</v>
      </c>
      <c r="Q128" s="7">
        <v>17657</v>
      </c>
    </row>
    <row r="129" spans="1:17" hidden="1" x14ac:dyDescent="0.3">
      <c r="A129" s="28" t="s">
        <v>47</v>
      </c>
      <c r="B129" s="22"/>
      <c r="C129" s="84" t="s">
        <v>46</v>
      </c>
      <c r="D129" s="84"/>
      <c r="E129" s="84"/>
      <c r="F129" s="84"/>
      <c r="G129" s="29">
        <v>1</v>
      </c>
      <c r="H129" s="30"/>
      <c r="J129" s="22"/>
    </row>
    <row r="130" spans="1:17" hidden="1" x14ac:dyDescent="0.3">
      <c r="A130" s="7" t="s">
        <v>48</v>
      </c>
    </row>
    <row r="131" spans="1:17" hidden="1" x14ac:dyDescent="0.3">
      <c r="A131" s="7" t="s">
        <v>48</v>
      </c>
    </row>
    <row r="132" spans="1:17" hidden="1" x14ac:dyDescent="0.3">
      <c r="A132" s="7" t="s">
        <v>48</v>
      </c>
    </row>
    <row r="133" spans="1:17" hidden="1" x14ac:dyDescent="0.3">
      <c r="A133" s="7" t="s">
        <v>48</v>
      </c>
    </row>
    <row r="134" spans="1:17" hidden="1" x14ac:dyDescent="0.3">
      <c r="A134" s="7" t="s">
        <v>48</v>
      </c>
    </row>
    <row r="135" spans="1:17" x14ac:dyDescent="0.3">
      <c r="A135" s="7" t="s">
        <v>49</v>
      </c>
      <c r="B135" s="21"/>
      <c r="C135" s="7" t="s">
        <v>50</v>
      </c>
      <c r="G135" s="31">
        <v>1</v>
      </c>
      <c r="I135" s="32" t="s">
        <v>51</v>
      </c>
      <c r="J135" s="22"/>
    </row>
    <row r="136" spans="1:17" ht="40.799999999999997" hidden="1" x14ac:dyDescent="0.3">
      <c r="A136" s="7" t="s">
        <v>52</v>
      </c>
    </row>
    <row r="137" spans="1:17" hidden="1" x14ac:dyDescent="0.3">
      <c r="A137" s="7" t="s">
        <v>53</v>
      </c>
    </row>
    <row r="138" spans="1:17" x14ac:dyDescent="0.3">
      <c r="A138" s="7" t="s">
        <v>74</v>
      </c>
      <c r="B138" s="38"/>
      <c r="C138" s="85" t="s">
        <v>105</v>
      </c>
      <c r="D138" s="85"/>
      <c r="E138" s="85"/>
      <c r="F138" s="85"/>
      <c r="G138" s="85"/>
      <c r="H138" s="85"/>
      <c r="I138" s="85"/>
      <c r="J138" s="38"/>
    </row>
    <row r="139" spans="1:17" hidden="1" x14ac:dyDescent="0.3">
      <c r="A139" s="7" t="s">
        <v>54</v>
      </c>
    </row>
    <row r="140" spans="1:17" x14ac:dyDescent="0.3">
      <c r="A140" s="7">
        <v>9</v>
      </c>
      <c r="B140" s="21" t="s">
        <v>106</v>
      </c>
      <c r="C140" s="82" t="s">
        <v>107</v>
      </c>
      <c r="D140" s="83"/>
      <c r="E140" s="83"/>
      <c r="F140" s="23" t="s">
        <v>45</v>
      </c>
      <c r="G140" s="24">
        <f>ROUND(SUM(G141:G141), 0 )</f>
        <v>1</v>
      </c>
      <c r="H140" s="24"/>
      <c r="I140" s="25"/>
      <c r="J140" s="26">
        <f>IF(AND(G140= "",H140= ""), 0, ROUND(ROUND(I140, 2) * ROUND(IF(H140="",G140,H140),  0), 2))</f>
        <v>0</v>
      </c>
      <c r="K140" s="7"/>
      <c r="M140" s="27">
        <v>0.2</v>
      </c>
      <c r="Q140" s="7">
        <v>17657</v>
      </c>
    </row>
    <row r="141" spans="1:17" hidden="1" x14ac:dyDescent="0.3">
      <c r="A141" s="28" t="s">
        <v>47</v>
      </c>
      <c r="B141" s="22"/>
      <c r="C141" s="84" t="s">
        <v>46</v>
      </c>
      <c r="D141" s="84"/>
      <c r="E141" s="84"/>
      <c r="F141" s="84"/>
      <c r="G141" s="29">
        <v>1</v>
      </c>
      <c r="H141" s="30"/>
      <c r="J141" s="22"/>
    </row>
    <row r="142" spans="1:17" hidden="1" x14ac:dyDescent="0.3">
      <c r="A142" s="7" t="s">
        <v>48</v>
      </c>
    </row>
    <row r="143" spans="1:17" hidden="1" x14ac:dyDescent="0.3">
      <c r="A143" s="7" t="s">
        <v>48</v>
      </c>
    </row>
    <row r="144" spans="1:17" hidden="1" x14ac:dyDescent="0.3">
      <c r="A144" s="7" t="s">
        <v>48</v>
      </c>
    </row>
    <row r="145" spans="1:17" hidden="1" x14ac:dyDescent="0.3">
      <c r="A145" s="7" t="s">
        <v>48</v>
      </c>
    </row>
    <row r="146" spans="1:17" hidden="1" x14ac:dyDescent="0.3">
      <c r="A146" s="7" t="s">
        <v>48</v>
      </c>
    </row>
    <row r="147" spans="1:17" hidden="1" x14ac:dyDescent="0.3">
      <c r="A147" s="7" t="s">
        <v>48</v>
      </c>
    </row>
    <row r="148" spans="1:17" hidden="1" x14ac:dyDescent="0.3">
      <c r="A148" s="7" t="s">
        <v>48</v>
      </c>
    </row>
    <row r="149" spans="1:17" hidden="1" x14ac:dyDescent="0.3">
      <c r="A149" s="7" t="s">
        <v>48</v>
      </c>
    </row>
    <row r="150" spans="1:17" hidden="1" x14ac:dyDescent="0.3">
      <c r="A150" s="7" t="s">
        <v>48</v>
      </c>
    </row>
    <row r="151" spans="1:17" x14ac:dyDescent="0.3">
      <c r="A151" s="7" t="s">
        <v>49</v>
      </c>
      <c r="B151" s="21"/>
      <c r="C151" s="7" t="s">
        <v>50</v>
      </c>
      <c r="G151" s="31">
        <v>1</v>
      </c>
      <c r="I151" s="32" t="s">
        <v>51</v>
      </c>
      <c r="J151" s="22"/>
    </row>
    <row r="152" spans="1:17" ht="40.799999999999997" hidden="1" x14ac:dyDescent="0.3">
      <c r="A152" s="7" t="s">
        <v>52</v>
      </c>
    </row>
    <row r="153" spans="1:17" hidden="1" x14ac:dyDescent="0.3">
      <c r="A153" s="7" t="s">
        <v>53</v>
      </c>
    </row>
    <row r="154" spans="1:17" x14ac:dyDescent="0.3">
      <c r="A154" s="7" t="s">
        <v>74</v>
      </c>
      <c r="B154" s="38"/>
      <c r="C154" s="85" t="s">
        <v>108</v>
      </c>
      <c r="D154" s="85"/>
      <c r="E154" s="85"/>
      <c r="F154" s="85"/>
      <c r="G154" s="85"/>
      <c r="H154" s="85"/>
      <c r="I154" s="85"/>
      <c r="J154" s="38"/>
    </row>
    <row r="155" spans="1:17" hidden="1" x14ac:dyDescent="0.3">
      <c r="A155" s="7" t="s">
        <v>54</v>
      </c>
    </row>
    <row r="156" spans="1:17" x14ac:dyDescent="0.3">
      <c r="A156" s="7">
        <v>9</v>
      </c>
      <c r="B156" s="21" t="s">
        <v>109</v>
      </c>
      <c r="C156" s="82" t="s">
        <v>110</v>
      </c>
      <c r="D156" s="83"/>
      <c r="E156" s="83"/>
      <c r="F156" s="23" t="s">
        <v>45</v>
      </c>
      <c r="G156" s="24">
        <f>ROUND(SUM(G157:G157), 0 )</f>
        <v>1</v>
      </c>
      <c r="H156" s="24"/>
      <c r="I156" s="25"/>
      <c r="J156" s="26">
        <f>IF(AND(G156= "",H156= ""), 0, ROUND(ROUND(I156, 2) * ROUND(IF(H156="",G156,H156),  0), 2))</f>
        <v>0</v>
      </c>
      <c r="K156" s="7"/>
      <c r="M156" s="27">
        <v>0.2</v>
      </c>
      <c r="Q156" s="7">
        <v>17657</v>
      </c>
    </row>
    <row r="157" spans="1:17" hidden="1" x14ac:dyDescent="0.3">
      <c r="A157" s="28" t="s">
        <v>47</v>
      </c>
      <c r="B157" s="22"/>
      <c r="C157" s="84" t="s">
        <v>46</v>
      </c>
      <c r="D157" s="84"/>
      <c r="E157" s="84"/>
      <c r="F157" s="84"/>
      <c r="G157" s="29">
        <v>1</v>
      </c>
      <c r="H157" s="30"/>
      <c r="J157" s="22"/>
    </row>
    <row r="158" spans="1:17" hidden="1" x14ac:dyDescent="0.3">
      <c r="A158" s="7" t="s">
        <v>48</v>
      </c>
    </row>
    <row r="159" spans="1:17" hidden="1" x14ac:dyDescent="0.3">
      <c r="A159" s="7" t="s">
        <v>48</v>
      </c>
    </row>
    <row r="160" spans="1:17" hidden="1" x14ac:dyDescent="0.3">
      <c r="A160" s="7" t="s">
        <v>48</v>
      </c>
    </row>
    <row r="161" spans="1:17" hidden="1" x14ac:dyDescent="0.3">
      <c r="A161" s="7" t="s">
        <v>48</v>
      </c>
    </row>
    <row r="162" spans="1:17" hidden="1" x14ac:dyDescent="0.3">
      <c r="A162" s="7" t="s">
        <v>48</v>
      </c>
    </row>
    <row r="163" spans="1:17" hidden="1" x14ac:dyDescent="0.3">
      <c r="A163" s="7" t="s">
        <v>48</v>
      </c>
    </row>
    <row r="164" spans="1:17" hidden="1" x14ac:dyDescent="0.3">
      <c r="A164" s="7" t="s">
        <v>48</v>
      </c>
    </row>
    <row r="165" spans="1:17" hidden="1" x14ac:dyDescent="0.3">
      <c r="A165" s="7" t="s">
        <v>48</v>
      </c>
    </row>
    <row r="166" spans="1:17" hidden="1" x14ac:dyDescent="0.3">
      <c r="A166" s="7" t="s">
        <v>48</v>
      </c>
    </row>
    <row r="167" spans="1:17" x14ac:dyDescent="0.3">
      <c r="A167" s="7" t="s">
        <v>49</v>
      </c>
      <c r="B167" s="21"/>
      <c r="C167" s="7" t="s">
        <v>50</v>
      </c>
      <c r="G167" s="31">
        <v>1</v>
      </c>
      <c r="I167" s="32" t="s">
        <v>51</v>
      </c>
      <c r="J167" s="22"/>
    </row>
    <row r="168" spans="1:17" ht="40.799999999999997" hidden="1" x14ac:dyDescent="0.3">
      <c r="A168" s="7" t="s">
        <v>52</v>
      </c>
    </row>
    <row r="169" spans="1:17" hidden="1" x14ac:dyDescent="0.3">
      <c r="A169" s="7" t="s">
        <v>53</v>
      </c>
    </row>
    <row r="170" spans="1:17" x14ac:dyDescent="0.3">
      <c r="A170" s="7" t="s">
        <v>74</v>
      </c>
      <c r="B170" s="38"/>
      <c r="C170" s="85" t="s">
        <v>111</v>
      </c>
      <c r="D170" s="85"/>
      <c r="E170" s="85"/>
      <c r="F170" s="85"/>
      <c r="G170" s="85"/>
      <c r="H170" s="85"/>
      <c r="I170" s="85"/>
      <c r="J170" s="38"/>
    </row>
    <row r="171" spans="1:17" hidden="1" x14ac:dyDescent="0.3">
      <c r="A171" s="7" t="s">
        <v>54</v>
      </c>
    </row>
    <row r="172" spans="1:17" x14ac:dyDescent="0.3">
      <c r="A172" s="7">
        <v>9</v>
      </c>
      <c r="B172" s="21" t="s">
        <v>112</v>
      </c>
      <c r="C172" s="82" t="s">
        <v>113</v>
      </c>
      <c r="D172" s="83"/>
      <c r="E172" s="83"/>
      <c r="F172" s="23" t="s">
        <v>45</v>
      </c>
      <c r="G172" s="24">
        <f>ROUND(SUM(G173:G173), 0 )</f>
        <v>1</v>
      </c>
      <c r="H172" s="24"/>
      <c r="I172" s="25"/>
      <c r="J172" s="26">
        <f>IF(AND(G172= "",H172= ""), 0, ROUND(ROUND(I172, 2) * ROUND(IF(H172="",G172,H172),  0), 2))</f>
        <v>0</v>
      </c>
      <c r="K172" s="7"/>
      <c r="M172" s="27">
        <v>0.2</v>
      </c>
      <c r="Q172" s="7">
        <v>17657</v>
      </c>
    </row>
    <row r="173" spans="1:17" hidden="1" x14ac:dyDescent="0.3">
      <c r="A173" s="28" t="s">
        <v>47</v>
      </c>
      <c r="B173" s="22"/>
      <c r="C173" s="84" t="s">
        <v>46</v>
      </c>
      <c r="D173" s="84"/>
      <c r="E173" s="84"/>
      <c r="F173" s="84"/>
      <c r="G173" s="29">
        <v>1</v>
      </c>
      <c r="H173" s="30"/>
      <c r="J173" s="22"/>
    </row>
    <row r="174" spans="1:17" hidden="1" x14ac:dyDescent="0.3">
      <c r="A174" s="7" t="s">
        <v>48</v>
      </c>
    </row>
    <row r="175" spans="1:17" hidden="1" x14ac:dyDescent="0.3">
      <c r="A175" s="7" t="s">
        <v>48</v>
      </c>
    </row>
    <row r="176" spans="1:17" hidden="1" x14ac:dyDescent="0.3">
      <c r="A176" s="7" t="s">
        <v>48</v>
      </c>
    </row>
    <row r="177" spans="1:10" hidden="1" x14ac:dyDescent="0.3">
      <c r="A177" s="7" t="s">
        <v>48</v>
      </c>
    </row>
    <row r="178" spans="1:10" hidden="1" x14ac:dyDescent="0.3">
      <c r="A178" s="7" t="s">
        <v>48</v>
      </c>
    </row>
    <row r="179" spans="1:10" hidden="1" x14ac:dyDescent="0.3">
      <c r="A179" s="7" t="s">
        <v>48</v>
      </c>
    </row>
    <row r="180" spans="1:10" hidden="1" x14ac:dyDescent="0.3">
      <c r="A180" s="7" t="s">
        <v>48</v>
      </c>
    </row>
    <row r="181" spans="1:10" hidden="1" x14ac:dyDescent="0.3">
      <c r="A181" s="7" t="s">
        <v>48</v>
      </c>
    </row>
    <row r="182" spans="1:10" hidden="1" x14ac:dyDescent="0.3">
      <c r="A182" s="7" t="s">
        <v>48</v>
      </c>
    </row>
    <row r="183" spans="1:10" hidden="1" x14ac:dyDescent="0.3">
      <c r="A183" s="7" t="s">
        <v>48</v>
      </c>
    </row>
    <row r="184" spans="1:10" hidden="1" x14ac:dyDescent="0.3">
      <c r="A184" s="7" t="s">
        <v>48</v>
      </c>
    </row>
    <row r="185" spans="1:10" hidden="1" x14ac:dyDescent="0.3">
      <c r="A185" s="7" t="s">
        <v>48</v>
      </c>
    </row>
    <row r="186" spans="1:10" hidden="1" x14ac:dyDescent="0.3">
      <c r="A186" s="7" t="s">
        <v>48</v>
      </c>
    </row>
    <row r="187" spans="1:10" hidden="1" x14ac:dyDescent="0.3">
      <c r="A187" s="7" t="s">
        <v>48</v>
      </c>
    </row>
    <row r="188" spans="1:10" x14ac:dyDescent="0.3">
      <c r="A188" s="7" t="s">
        <v>49</v>
      </c>
      <c r="B188" s="21"/>
      <c r="C188" s="7" t="s">
        <v>50</v>
      </c>
      <c r="G188" s="31">
        <v>1</v>
      </c>
      <c r="I188" s="32" t="s">
        <v>51</v>
      </c>
      <c r="J188" s="22"/>
    </row>
    <row r="189" spans="1:10" ht="40.799999999999997" hidden="1" x14ac:dyDescent="0.3">
      <c r="A189" s="7" t="s">
        <v>52</v>
      </c>
    </row>
    <row r="190" spans="1:10" hidden="1" x14ac:dyDescent="0.3">
      <c r="A190" s="7" t="s">
        <v>53</v>
      </c>
    </row>
    <row r="191" spans="1:10" x14ac:dyDescent="0.3">
      <c r="A191" s="7" t="s">
        <v>74</v>
      </c>
      <c r="B191" s="38"/>
      <c r="C191" s="85" t="s">
        <v>114</v>
      </c>
      <c r="D191" s="85"/>
      <c r="E191" s="85"/>
      <c r="F191" s="85"/>
      <c r="G191" s="85"/>
      <c r="H191" s="85"/>
      <c r="I191" s="85"/>
      <c r="J191" s="38"/>
    </row>
    <row r="192" spans="1:10" hidden="1" x14ac:dyDescent="0.3">
      <c r="A192" s="7" t="s">
        <v>54</v>
      </c>
    </row>
    <row r="193" spans="1:17" hidden="1" x14ac:dyDescent="0.3">
      <c r="A193" s="7" t="s">
        <v>115</v>
      </c>
    </row>
    <row r="194" spans="1:17" x14ac:dyDescent="0.3">
      <c r="A194" s="7">
        <v>4</v>
      </c>
      <c r="B194" s="16" t="s">
        <v>116</v>
      </c>
      <c r="C194" s="81" t="s">
        <v>117</v>
      </c>
      <c r="D194" s="81"/>
      <c r="E194" s="81"/>
      <c r="F194" s="19"/>
      <c r="G194" s="19"/>
      <c r="H194" s="19"/>
      <c r="I194" s="19"/>
      <c r="J194" s="20"/>
      <c r="K194" s="7"/>
    </row>
    <row r="195" spans="1:17" x14ac:dyDescent="0.3">
      <c r="A195" s="7">
        <v>9</v>
      </c>
      <c r="B195" s="21" t="s">
        <v>118</v>
      </c>
      <c r="C195" s="82" t="s">
        <v>119</v>
      </c>
      <c r="D195" s="83"/>
      <c r="E195" s="83"/>
      <c r="F195" s="23" t="s">
        <v>45</v>
      </c>
      <c r="G195" s="24">
        <f>ROUND(SUM(G196:G196), 0 )</f>
        <v>1</v>
      </c>
      <c r="H195" s="24"/>
      <c r="I195" s="25"/>
      <c r="J195" s="26">
        <f>IF(AND(G195= "",H195= ""), 0, ROUND(ROUND(I195, 2) * ROUND(IF(H195="",G195,H195),  0), 2))</f>
        <v>0</v>
      </c>
      <c r="K195" s="7"/>
      <c r="M195" s="27">
        <v>0.2</v>
      </c>
      <c r="Q195" s="7">
        <v>17657</v>
      </c>
    </row>
    <row r="196" spans="1:17" hidden="1" x14ac:dyDescent="0.3">
      <c r="A196" s="28" t="s">
        <v>47</v>
      </c>
      <c r="B196" s="22"/>
      <c r="C196" s="84" t="s">
        <v>46</v>
      </c>
      <c r="D196" s="84"/>
      <c r="E196" s="84"/>
      <c r="F196" s="84"/>
      <c r="G196" s="29">
        <v>1</v>
      </c>
      <c r="H196" s="30"/>
      <c r="J196" s="22"/>
    </row>
    <row r="197" spans="1:17" hidden="1" x14ac:dyDescent="0.3">
      <c r="A197" s="7" t="s">
        <v>48</v>
      </c>
    </row>
    <row r="198" spans="1:17" hidden="1" x14ac:dyDescent="0.3">
      <c r="A198" s="7" t="s">
        <v>48</v>
      </c>
    </row>
    <row r="199" spans="1:17" hidden="1" x14ac:dyDescent="0.3">
      <c r="A199" s="7" t="s">
        <v>48</v>
      </c>
    </row>
    <row r="200" spans="1:17" hidden="1" x14ac:dyDescent="0.3">
      <c r="A200" s="7" t="s">
        <v>48</v>
      </c>
    </row>
    <row r="201" spans="1:17" hidden="1" x14ac:dyDescent="0.3">
      <c r="A201" s="7" t="s">
        <v>48</v>
      </c>
    </row>
    <row r="202" spans="1:17" hidden="1" x14ac:dyDescent="0.3">
      <c r="A202" s="7" t="s">
        <v>48</v>
      </c>
    </row>
    <row r="203" spans="1:17" hidden="1" x14ac:dyDescent="0.3">
      <c r="A203" s="7" t="s">
        <v>48</v>
      </c>
    </row>
    <row r="204" spans="1:17" hidden="1" x14ac:dyDescent="0.3">
      <c r="A204" s="7" t="s">
        <v>48</v>
      </c>
    </row>
    <row r="205" spans="1:17" hidden="1" x14ac:dyDescent="0.3">
      <c r="A205" s="7" t="s">
        <v>48</v>
      </c>
    </row>
    <row r="206" spans="1:17" hidden="1" x14ac:dyDescent="0.3">
      <c r="A206" s="7" t="s">
        <v>48</v>
      </c>
    </row>
    <row r="207" spans="1:17" hidden="1" x14ac:dyDescent="0.3">
      <c r="A207" s="7" t="s">
        <v>48</v>
      </c>
    </row>
    <row r="208" spans="1:17" hidden="1" x14ac:dyDescent="0.3">
      <c r="A208" s="7" t="s">
        <v>48</v>
      </c>
    </row>
    <row r="209" spans="1:1" hidden="1" x14ac:dyDescent="0.3">
      <c r="A209" s="7" t="s">
        <v>48</v>
      </c>
    </row>
    <row r="210" spans="1:1" hidden="1" x14ac:dyDescent="0.3">
      <c r="A210" s="7" t="s">
        <v>48</v>
      </c>
    </row>
    <row r="211" spans="1:1" hidden="1" x14ac:dyDescent="0.3">
      <c r="A211" s="7" t="s">
        <v>48</v>
      </c>
    </row>
    <row r="212" spans="1:1" hidden="1" x14ac:dyDescent="0.3">
      <c r="A212" s="7" t="s">
        <v>48</v>
      </c>
    </row>
    <row r="213" spans="1:1" hidden="1" x14ac:dyDescent="0.3">
      <c r="A213" s="7" t="s">
        <v>48</v>
      </c>
    </row>
    <row r="214" spans="1:1" hidden="1" x14ac:dyDescent="0.3">
      <c r="A214" s="7" t="s">
        <v>48</v>
      </c>
    </row>
    <row r="215" spans="1:1" hidden="1" x14ac:dyDescent="0.3">
      <c r="A215" s="7" t="s">
        <v>48</v>
      </c>
    </row>
    <row r="216" spans="1:1" hidden="1" x14ac:dyDescent="0.3">
      <c r="A216" s="7" t="s">
        <v>48</v>
      </c>
    </row>
    <row r="217" spans="1:1" hidden="1" x14ac:dyDescent="0.3">
      <c r="A217" s="7" t="s">
        <v>48</v>
      </c>
    </row>
    <row r="218" spans="1:1" hidden="1" x14ac:dyDescent="0.3">
      <c r="A218" s="7" t="s">
        <v>48</v>
      </c>
    </row>
    <row r="219" spans="1:1" hidden="1" x14ac:dyDescent="0.3">
      <c r="A219" s="7" t="s">
        <v>48</v>
      </c>
    </row>
    <row r="220" spans="1:1" hidden="1" x14ac:dyDescent="0.3">
      <c r="A220" s="7" t="s">
        <v>48</v>
      </c>
    </row>
    <row r="221" spans="1:1" hidden="1" x14ac:dyDescent="0.3">
      <c r="A221" s="7" t="s">
        <v>48</v>
      </c>
    </row>
    <row r="222" spans="1:1" hidden="1" x14ac:dyDescent="0.3">
      <c r="A222" s="7" t="s">
        <v>48</v>
      </c>
    </row>
    <row r="223" spans="1:1" hidden="1" x14ac:dyDescent="0.3">
      <c r="A223" s="7" t="s">
        <v>48</v>
      </c>
    </row>
    <row r="224" spans="1:1" hidden="1" x14ac:dyDescent="0.3">
      <c r="A224" s="7" t="s">
        <v>48</v>
      </c>
    </row>
    <row r="225" spans="1:17" x14ac:dyDescent="0.3">
      <c r="A225" s="7" t="s">
        <v>49</v>
      </c>
      <c r="B225" s="21"/>
      <c r="C225" s="7" t="s">
        <v>50</v>
      </c>
      <c r="G225" s="31">
        <v>1</v>
      </c>
      <c r="I225" s="32" t="s">
        <v>51</v>
      </c>
      <c r="J225" s="22"/>
    </row>
    <row r="226" spans="1:17" ht="40.799999999999997" hidden="1" x14ac:dyDescent="0.3">
      <c r="A226" s="7" t="s">
        <v>52</v>
      </c>
    </row>
    <row r="227" spans="1:17" hidden="1" x14ac:dyDescent="0.3">
      <c r="A227" s="7" t="s">
        <v>53</v>
      </c>
    </row>
    <row r="228" spans="1:17" ht="22.8" customHeight="1" x14ac:dyDescent="0.3">
      <c r="A228" s="7" t="s">
        <v>74</v>
      </c>
      <c r="B228" s="38"/>
      <c r="C228" s="85" t="s">
        <v>120</v>
      </c>
      <c r="D228" s="85"/>
      <c r="E228" s="85"/>
      <c r="F228" s="85"/>
      <c r="G228" s="85"/>
      <c r="H228" s="85"/>
      <c r="I228" s="85"/>
      <c r="J228" s="38"/>
    </row>
    <row r="229" spans="1:17" hidden="1" x14ac:dyDescent="0.3">
      <c r="A229" s="7" t="s">
        <v>54</v>
      </c>
    </row>
    <row r="230" spans="1:17" hidden="1" x14ac:dyDescent="0.3">
      <c r="A230" s="7" t="s">
        <v>115</v>
      </c>
    </row>
    <row r="231" spans="1:17" x14ac:dyDescent="0.3">
      <c r="A231" s="7">
        <v>4</v>
      </c>
      <c r="B231" s="16" t="s">
        <v>121</v>
      </c>
      <c r="C231" s="81" t="s">
        <v>122</v>
      </c>
      <c r="D231" s="81"/>
      <c r="E231" s="81"/>
      <c r="F231" s="19"/>
      <c r="G231" s="19"/>
      <c r="H231" s="19"/>
      <c r="I231" s="19"/>
      <c r="J231" s="20"/>
      <c r="K231" s="7"/>
    </row>
    <row r="232" spans="1:17" x14ac:dyDescent="0.3">
      <c r="A232" s="7">
        <v>5</v>
      </c>
      <c r="B232" s="16" t="s">
        <v>123</v>
      </c>
      <c r="C232" s="86" t="s">
        <v>124</v>
      </c>
      <c r="D232" s="86"/>
      <c r="E232" s="86"/>
      <c r="F232" s="39"/>
      <c r="G232" s="39"/>
      <c r="H232" s="39"/>
      <c r="I232" s="39"/>
      <c r="J232" s="40"/>
      <c r="K232" s="7"/>
    </row>
    <row r="233" spans="1:17" hidden="1" x14ac:dyDescent="0.3">
      <c r="A233" s="7" t="s">
        <v>125</v>
      </c>
    </row>
    <row r="234" spans="1:17" x14ac:dyDescent="0.3">
      <c r="A234" s="7">
        <v>9</v>
      </c>
      <c r="B234" s="21" t="s">
        <v>126</v>
      </c>
      <c r="C234" s="82" t="s">
        <v>127</v>
      </c>
      <c r="D234" s="83"/>
      <c r="E234" s="83"/>
      <c r="F234" s="23" t="s">
        <v>11</v>
      </c>
      <c r="G234" s="33">
        <f>ROUND(SUM(G235:G236), 2 )</f>
        <v>30</v>
      </c>
      <c r="H234" s="33"/>
      <c r="I234" s="25"/>
      <c r="J234" s="26">
        <f>IF(AND(G234= "",H234= ""), 0, ROUND(ROUND(I234, 2) * ROUND(IF(H234="",G234,H234),  2), 2))</f>
        <v>0</v>
      </c>
      <c r="K234" s="7"/>
      <c r="M234" s="27">
        <v>0.2</v>
      </c>
      <c r="Q234" s="7" t="str">
        <f>IF(H234= "", "", 1032)</f>
        <v/>
      </c>
    </row>
    <row r="235" spans="1:17" hidden="1" x14ac:dyDescent="0.3">
      <c r="A235" s="28" t="s">
        <v>47</v>
      </c>
      <c r="B235" s="22"/>
      <c r="C235" s="84" t="s">
        <v>46</v>
      </c>
      <c r="D235" s="84"/>
      <c r="E235" s="84"/>
      <c r="F235" s="84"/>
      <c r="G235" s="34">
        <v>8</v>
      </c>
      <c r="H235" s="30"/>
      <c r="J235" s="22"/>
    </row>
    <row r="236" spans="1:17" hidden="1" x14ac:dyDescent="0.3">
      <c r="A236" s="28" t="s">
        <v>58</v>
      </c>
      <c r="B236" s="22"/>
      <c r="C236" s="84" t="s">
        <v>57</v>
      </c>
      <c r="D236" s="84"/>
      <c r="E236" s="84"/>
      <c r="F236" s="84"/>
      <c r="G236" s="34">
        <v>22</v>
      </c>
      <c r="H236" s="30"/>
      <c r="J236" s="22"/>
    </row>
    <row r="237" spans="1:17" hidden="1" x14ac:dyDescent="0.3">
      <c r="G237" s="35">
        <f>G235</f>
        <v>8</v>
      </c>
      <c r="H237" s="35" t="str">
        <f>IF(H235= "", "", H235)</f>
        <v/>
      </c>
      <c r="J237" s="35">
        <f>IF(AND(G237= "",H237= ""), 0, ROUND(ROUND(I234, 2) * ROUND(IF(H237="",G237,H237),  2), 2))</f>
        <v>0</v>
      </c>
      <c r="K237" s="7">
        <f>K234</f>
        <v>0</v>
      </c>
      <c r="Q237" s="7">
        <f>IF(H234= "", 17657, "")</f>
        <v>17657</v>
      </c>
    </row>
    <row r="238" spans="1:17" hidden="1" x14ac:dyDescent="0.3">
      <c r="G238" s="35">
        <f>G236</f>
        <v>22</v>
      </c>
      <c r="H238" s="35" t="str">
        <f>IF(H236= "", "", H236)</f>
        <v/>
      </c>
      <c r="J238" s="35">
        <f>IF(AND(G238= "",H238= ""), 0, ROUND(ROUND(I234, 2) * ROUND(IF(H238="",G238,H238),  2), 2))</f>
        <v>0</v>
      </c>
      <c r="K238" s="7">
        <f>K234</f>
        <v>0</v>
      </c>
      <c r="Q238" s="7">
        <f>IF(H234= "", 17657, "")</f>
        <v>17657</v>
      </c>
    </row>
    <row r="239" spans="1:17" hidden="1" x14ac:dyDescent="0.3">
      <c r="A239" s="7" t="s">
        <v>48</v>
      </c>
    </row>
    <row r="240" spans="1:17" x14ac:dyDescent="0.3">
      <c r="A240" s="7" t="s">
        <v>49</v>
      </c>
      <c r="B240" s="21"/>
      <c r="C240" s="7" t="s">
        <v>128</v>
      </c>
      <c r="G240" s="36">
        <v>8</v>
      </c>
      <c r="I240" s="37" t="s">
        <v>66</v>
      </c>
      <c r="J240" s="22"/>
    </row>
    <row r="241" spans="1:17" ht="40.799999999999997" hidden="1" x14ac:dyDescent="0.3">
      <c r="A241" s="7" t="s">
        <v>52</v>
      </c>
    </row>
    <row r="242" spans="1:17" x14ac:dyDescent="0.3">
      <c r="A242" s="7" t="s">
        <v>49</v>
      </c>
      <c r="B242" s="21"/>
      <c r="C242" s="7" t="s">
        <v>129</v>
      </c>
      <c r="G242" s="36">
        <v>11</v>
      </c>
      <c r="I242" s="37" t="s">
        <v>66</v>
      </c>
      <c r="J242" s="22"/>
    </row>
    <row r="243" spans="1:17" ht="40.799999999999997" hidden="1" x14ac:dyDescent="0.3">
      <c r="A243" s="7" t="s">
        <v>67</v>
      </c>
    </row>
    <row r="244" spans="1:17" x14ac:dyDescent="0.3">
      <c r="A244" s="7" t="s">
        <v>49</v>
      </c>
      <c r="B244" s="21"/>
      <c r="C244" s="7" t="s">
        <v>65</v>
      </c>
      <c r="G244" s="36">
        <v>11</v>
      </c>
      <c r="I244" s="37" t="s">
        <v>66</v>
      </c>
      <c r="J244" s="22"/>
    </row>
    <row r="245" spans="1:17" ht="40.799999999999997" hidden="1" x14ac:dyDescent="0.3">
      <c r="A245" s="7" t="s">
        <v>67</v>
      </c>
    </row>
    <row r="246" spans="1:17" hidden="1" x14ac:dyDescent="0.3">
      <c r="A246" s="7" t="s">
        <v>53</v>
      </c>
    </row>
    <row r="247" spans="1:17" x14ac:dyDescent="0.3">
      <c r="A247" s="7" t="s">
        <v>74</v>
      </c>
      <c r="B247" s="38"/>
      <c r="C247" s="85" t="s">
        <v>130</v>
      </c>
      <c r="D247" s="85"/>
      <c r="E247" s="85"/>
      <c r="F247" s="85"/>
      <c r="G247" s="85"/>
      <c r="H247" s="85"/>
      <c r="I247" s="85"/>
      <c r="J247" s="38"/>
    </row>
    <row r="248" spans="1:17" hidden="1" x14ac:dyDescent="0.3">
      <c r="A248" s="7" t="s">
        <v>54</v>
      </c>
    </row>
    <row r="249" spans="1:17" hidden="1" x14ac:dyDescent="0.3">
      <c r="A249" s="7" t="s">
        <v>131</v>
      </c>
    </row>
    <row r="250" spans="1:17" x14ac:dyDescent="0.3">
      <c r="A250" s="7">
        <v>9</v>
      </c>
      <c r="B250" s="21" t="s">
        <v>132</v>
      </c>
      <c r="C250" s="82" t="s">
        <v>133</v>
      </c>
      <c r="D250" s="83"/>
      <c r="E250" s="83"/>
      <c r="F250" s="23" t="s">
        <v>11</v>
      </c>
      <c r="G250" s="33">
        <f>ROUND(SUM(G251:G251), 2 )</f>
        <v>55.01</v>
      </c>
      <c r="H250" s="33"/>
      <c r="I250" s="25"/>
      <c r="J250" s="26">
        <f>IF(AND(G250= "",H250= ""), 0, ROUND(ROUND(I250, 2) * ROUND(IF(H250="",G250,H250),  2), 2))</f>
        <v>0</v>
      </c>
      <c r="K250" s="7"/>
      <c r="M250" s="27">
        <v>0.2</v>
      </c>
      <c r="Q250" s="7">
        <v>17657</v>
      </c>
    </row>
    <row r="251" spans="1:17" hidden="1" x14ac:dyDescent="0.3">
      <c r="A251" s="28" t="s">
        <v>58</v>
      </c>
      <c r="B251" s="22"/>
      <c r="C251" s="84" t="s">
        <v>57</v>
      </c>
      <c r="D251" s="84"/>
      <c r="E251" s="84"/>
      <c r="F251" s="84"/>
      <c r="G251" s="34">
        <v>55.01</v>
      </c>
      <c r="H251" s="30"/>
      <c r="J251" s="22"/>
    </row>
    <row r="252" spans="1:17" hidden="1" x14ac:dyDescent="0.3">
      <c r="A252" s="7" t="s">
        <v>48</v>
      </c>
    </row>
    <row r="253" spans="1:17" hidden="1" x14ac:dyDescent="0.3">
      <c r="A253" s="7" t="s">
        <v>48</v>
      </c>
    </row>
    <row r="254" spans="1:17" hidden="1" x14ac:dyDescent="0.3">
      <c r="A254" s="7" t="s">
        <v>48</v>
      </c>
    </row>
    <row r="255" spans="1:17" hidden="1" x14ac:dyDescent="0.3">
      <c r="A255" s="7" t="s">
        <v>48</v>
      </c>
    </row>
    <row r="256" spans="1:17" ht="24.75" customHeight="1" x14ac:dyDescent="0.3">
      <c r="A256" s="7" t="s">
        <v>49</v>
      </c>
      <c r="B256" s="21"/>
      <c r="C256" s="7" t="s">
        <v>134</v>
      </c>
      <c r="G256" s="36">
        <v>19.010000000000002</v>
      </c>
      <c r="I256" s="37" t="s">
        <v>66</v>
      </c>
      <c r="J256" s="22"/>
    </row>
    <row r="257" spans="1:17" ht="40.799999999999997" hidden="1" x14ac:dyDescent="0.3">
      <c r="A257" s="7" t="s">
        <v>67</v>
      </c>
    </row>
    <row r="258" spans="1:17" ht="22.8" customHeight="1" x14ac:dyDescent="0.3">
      <c r="A258" s="7" t="s">
        <v>49</v>
      </c>
      <c r="B258" s="21"/>
      <c r="C258" s="7" t="s">
        <v>135</v>
      </c>
      <c r="G258" s="36">
        <v>36</v>
      </c>
      <c r="I258" s="37" t="s">
        <v>66</v>
      </c>
      <c r="J258" s="22"/>
    </row>
    <row r="259" spans="1:17" ht="40.799999999999997" hidden="1" x14ac:dyDescent="0.3">
      <c r="A259" s="7" t="s">
        <v>67</v>
      </c>
    </row>
    <row r="260" spans="1:17" hidden="1" x14ac:dyDescent="0.3">
      <c r="A260" s="7" t="s">
        <v>53</v>
      </c>
    </row>
    <row r="261" spans="1:17" x14ac:dyDescent="0.3">
      <c r="A261" s="7" t="s">
        <v>74</v>
      </c>
      <c r="B261" s="38"/>
      <c r="C261" s="85" t="s">
        <v>130</v>
      </c>
      <c r="D261" s="85"/>
      <c r="E261" s="85"/>
      <c r="F261" s="85"/>
      <c r="G261" s="85"/>
      <c r="H261" s="85"/>
      <c r="I261" s="85"/>
      <c r="J261" s="38"/>
    </row>
    <row r="262" spans="1:17" hidden="1" x14ac:dyDescent="0.3">
      <c r="A262" s="7" t="s">
        <v>54</v>
      </c>
    </row>
    <row r="263" spans="1:17" x14ac:dyDescent="0.3">
      <c r="A263" s="7">
        <v>9</v>
      </c>
      <c r="B263" s="21" t="s">
        <v>136</v>
      </c>
      <c r="C263" s="82" t="s">
        <v>137</v>
      </c>
      <c r="D263" s="83"/>
      <c r="E263" s="83"/>
      <c r="F263" s="23" t="s">
        <v>11</v>
      </c>
      <c r="G263" s="33">
        <f>ROUND(SUM(G264:G264), 2 )</f>
        <v>14</v>
      </c>
      <c r="H263" s="33"/>
      <c r="I263" s="25"/>
      <c r="J263" s="26">
        <f>IF(AND(G263= "",H263= ""), 0, ROUND(ROUND(I263, 2) * ROUND(IF(H263="",G263,H263),  2), 2))</f>
        <v>0</v>
      </c>
      <c r="K263" s="7"/>
      <c r="M263" s="27">
        <v>0.2</v>
      </c>
      <c r="Q263" s="7">
        <v>17657</v>
      </c>
    </row>
    <row r="264" spans="1:17" hidden="1" x14ac:dyDescent="0.3">
      <c r="A264" s="28" t="s">
        <v>58</v>
      </c>
      <c r="B264" s="22"/>
      <c r="C264" s="84" t="s">
        <v>57</v>
      </c>
      <c r="D264" s="84"/>
      <c r="E264" s="84"/>
      <c r="F264" s="84"/>
      <c r="G264" s="34">
        <v>14</v>
      </c>
      <c r="H264" s="30"/>
      <c r="J264" s="22"/>
    </row>
    <row r="265" spans="1:17" hidden="1" x14ac:dyDescent="0.3">
      <c r="A265" s="7" t="s">
        <v>48</v>
      </c>
    </row>
    <row r="266" spans="1:17" hidden="1" x14ac:dyDescent="0.3">
      <c r="A266" s="7" t="s">
        <v>48</v>
      </c>
    </row>
    <row r="267" spans="1:17" hidden="1" x14ac:dyDescent="0.3">
      <c r="A267" s="7" t="s">
        <v>48</v>
      </c>
    </row>
    <row r="268" spans="1:17" hidden="1" x14ac:dyDescent="0.3">
      <c r="A268" s="7" t="s">
        <v>48</v>
      </c>
    </row>
    <row r="269" spans="1:17" hidden="1" x14ac:dyDescent="0.3">
      <c r="A269" s="7" t="s">
        <v>48</v>
      </c>
    </row>
    <row r="270" spans="1:17" hidden="1" x14ac:dyDescent="0.3">
      <c r="A270" s="7" t="s">
        <v>48</v>
      </c>
    </row>
    <row r="271" spans="1:17" hidden="1" x14ac:dyDescent="0.3">
      <c r="A271" s="7" t="s">
        <v>48</v>
      </c>
    </row>
    <row r="272" spans="1:17" hidden="1" x14ac:dyDescent="0.3">
      <c r="A272" s="7" t="s">
        <v>48</v>
      </c>
    </row>
    <row r="273" spans="1:17" hidden="1" x14ac:dyDescent="0.3">
      <c r="A273" s="7" t="s">
        <v>48</v>
      </c>
    </row>
    <row r="274" spans="1:17" hidden="1" x14ac:dyDescent="0.3">
      <c r="A274" s="7" t="s">
        <v>48</v>
      </c>
    </row>
    <row r="275" spans="1:17" x14ac:dyDescent="0.3">
      <c r="A275" s="7" t="s">
        <v>49</v>
      </c>
      <c r="B275" s="21"/>
      <c r="C275" s="7" t="s">
        <v>138</v>
      </c>
      <c r="G275" s="36">
        <v>14</v>
      </c>
      <c r="I275" s="37" t="s">
        <v>66</v>
      </c>
      <c r="J275" s="22"/>
    </row>
    <row r="276" spans="1:17" ht="40.799999999999997" hidden="1" x14ac:dyDescent="0.3">
      <c r="A276" s="7" t="s">
        <v>67</v>
      </c>
    </row>
    <row r="277" spans="1:17" hidden="1" x14ac:dyDescent="0.3">
      <c r="A277" s="7" t="s">
        <v>53</v>
      </c>
    </row>
    <row r="278" spans="1:17" x14ac:dyDescent="0.3">
      <c r="A278" s="7" t="s">
        <v>74</v>
      </c>
      <c r="B278" s="38"/>
      <c r="C278" s="85" t="s">
        <v>130</v>
      </c>
      <c r="D278" s="85"/>
      <c r="E278" s="85"/>
      <c r="F278" s="85"/>
      <c r="G278" s="85"/>
      <c r="H278" s="85"/>
      <c r="I278" s="85"/>
      <c r="J278" s="38"/>
    </row>
    <row r="279" spans="1:17" hidden="1" x14ac:dyDescent="0.3">
      <c r="A279" s="7" t="s">
        <v>54</v>
      </c>
    </row>
    <row r="280" spans="1:17" hidden="1" x14ac:dyDescent="0.3">
      <c r="A280" s="7" t="s">
        <v>115</v>
      </c>
    </row>
    <row r="281" spans="1:17" x14ac:dyDescent="0.3">
      <c r="A281" s="7">
        <v>4</v>
      </c>
      <c r="B281" s="16" t="s">
        <v>139</v>
      </c>
      <c r="C281" s="81" t="s">
        <v>140</v>
      </c>
      <c r="D281" s="81"/>
      <c r="E281" s="81"/>
      <c r="F281" s="19"/>
      <c r="G281" s="19"/>
      <c r="H281" s="19"/>
      <c r="I281" s="19"/>
      <c r="J281" s="20"/>
      <c r="K281" s="7"/>
    </row>
    <row r="282" spans="1:17" x14ac:dyDescent="0.3">
      <c r="A282" s="7">
        <v>5</v>
      </c>
      <c r="B282" s="16" t="s">
        <v>141</v>
      </c>
      <c r="C282" s="86" t="s">
        <v>140</v>
      </c>
      <c r="D282" s="86"/>
      <c r="E282" s="86"/>
      <c r="F282" s="39"/>
      <c r="G282" s="39"/>
      <c r="H282" s="39"/>
      <c r="I282" s="39"/>
      <c r="J282" s="40"/>
      <c r="K282" s="7"/>
    </row>
    <row r="283" spans="1:17" x14ac:dyDescent="0.3">
      <c r="A283" s="7">
        <v>9</v>
      </c>
      <c r="B283" s="21" t="s">
        <v>142</v>
      </c>
      <c r="C283" s="82" t="s">
        <v>143</v>
      </c>
      <c r="D283" s="83"/>
      <c r="E283" s="83"/>
      <c r="F283" s="23" t="s">
        <v>144</v>
      </c>
      <c r="G283" s="41">
        <f>ROUND(SUM(G284:G284), 3 )</f>
        <v>4.8</v>
      </c>
      <c r="H283" s="41"/>
      <c r="I283" s="25"/>
      <c r="J283" s="26">
        <f>IF(AND(G283= "",H283= ""), 0, ROUND(ROUND(I283, 2) * ROUND(IF(H283="",G283,H283),  3), 2))</f>
        <v>0</v>
      </c>
      <c r="K283" s="7"/>
      <c r="M283" s="27">
        <v>0.2</v>
      </c>
      <c r="Q283" s="7">
        <v>17657</v>
      </c>
    </row>
    <row r="284" spans="1:17" hidden="1" x14ac:dyDescent="0.3">
      <c r="A284" s="28" t="s">
        <v>47</v>
      </c>
      <c r="B284" s="22"/>
      <c r="C284" s="84" t="s">
        <v>46</v>
      </c>
      <c r="D284" s="84"/>
      <c r="E284" s="84"/>
      <c r="F284" s="84"/>
      <c r="G284" s="42">
        <v>4.8</v>
      </c>
      <c r="H284" s="30"/>
      <c r="J284" s="22"/>
    </row>
    <row r="285" spans="1:17" hidden="1" x14ac:dyDescent="0.3">
      <c r="A285" s="7" t="s">
        <v>48</v>
      </c>
    </row>
    <row r="286" spans="1:17" hidden="1" x14ac:dyDescent="0.3">
      <c r="A286" s="7" t="s">
        <v>48</v>
      </c>
    </row>
    <row r="287" spans="1:17" hidden="1" x14ac:dyDescent="0.3">
      <c r="A287" s="7" t="s">
        <v>48</v>
      </c>
    </row>
    <row r="288" spans="1:17" hidden="1" x14ac:dyDescent="0.3">
      <c r="A288" s="7" t="s">
        <v>48</v>
      </c>
    </row>
    <row r="289" spans="1:10" hidden="1" x14ac:dyDescent="0.3">
      <c r="A289" s="7" t="s">
        <v>48</v>
      </c>
    </row>
    <row r="290" spans="1:10" hidden="1" x14ac:dyDescent="0.3">
      <c r="A290" s="7" t="s">
        <v>48</v>
      </c>
    </row>
    <row r="291" spans="1:10" hidden="1" x14ac:dyDescent="0.3">
      <c r="A291" s="7" t="s">
        <v>48</v>
      </c>
    </row>
    <row r="292" spans="1:10" hidden="1" x14ac:dyDescent="0.3">
      <c r="A292" s="7" t="s">
        <v>48</v>
      </c>
    </row>
    <row r="293" spans="1:10" hidden="1" x14ac:dyDescent="0.3">
      <c r="A293" s="7" t="s">
        <v>48</v>
      </c>
    </row>
    <row r="294" spans="1:10" hidden="1" x14ac:dyDescent="0.3">
      <c r="A294" s="7" t="s">
        <v>48</v>
      </c>
    </row>
    <row r="295" spans="1:10" hidden="1" x14ac:dyDescent="0.3">
      <c r="A295" s="7" t="s">
        <v>48</v>
      </c>
    </row>
    <row r="296" spans="1:10" hidden="1" x14ac:dyDescent="0.3">
      <c r="A296" s="7" t="s">
        <v>48</v>
      </c>
    </row>
    <row r="297" spans="1:10" hidden="1" x14ac:dyDescent="0.3">
      <c r="A297" s="7" t="s">
        <v>48</v>
      </c>
    </row>
    <row r="298" spans="1:10" hidden="1" x14ac:dyDescent="0.3">
      <c r="A298" s="7" t="s">
        <v>48</v>
      </c>
    </row>
    <row r="299" spans="1:10" hidden="1" x14ac:dyDescent="0.3">
      <c r="A299" s="7" t="s">
        <v>48</v>
      </c>
    </row>
    <row r="300" spans="1:10" x14ac:dyDescent="0.3">
      <c r="A300" s="7" t="s">
        <v>49</v>
      </c>
      <c r="B300" s="21"/>
      <c r="C300" s="7" t="s">
        <v>145</v>
      </c>
      <c r="G300" s="43">
        <v>4.8</v>
      </c>
      <c r="I300" s="44" t="s">
        <v>146</v>
      </c>
      <c r="J300" s="22"/>
    </row>
    <row r="301" spans="1:10" ht="40.799999999999997" hidden="1" x14ac:dyDescent="0.3">
      <c r="A301" s="7" t="s">
        <v>52</v>
      </c>
    </row>
    <row r="302" spans="1:10" hidden="1" x14ac:dyDescent="0.3">
      <c r="A302" s="7" t="s">
        <v>53</v>
      </c>
    </row>
    <row r="303" spans="1:10" x14ac:dyDescent="0.3">
      <c r="A303" s="7" t="s">
        <v>74</v>
      </c>
      <c r="B303" s="38"/>
      <c r="C303" s="85" t="s">
        <v>130</v>
      </c>
      <c r="D303" s="85"/>
      <c r="E303" s="85"/>
      <c r="F303" s="85"/>
      <c r="G303" s="85"/>
      <c r="H303" s="85"/>
      <c r="I303" s="85"/>
      <c r="J303" s="38"/>
    </row>
    <row r="304" spans="1:10" hidden="1" x14ac:dyDescent="0.3">
      <c r="A304" s="7" t="s">
        <v>54</v>
      </c>
    </row>
    <row r="305" spans="1:17" ht="27.15" customHeight="1" x14ac:dyDescent="0.3">
      <c r="A305" s="7">
        <v>9</v>
      </c>
      <c r="B305" s="21" t="s">
        <v>147</v>
      </c>
      <c r="C305" s="82" t="s">
        <v>148</v>
      </c>
      <c r="D305" s="83"/>
      <c r="E305" s="83"/>
      <c r="F305" s="23" t="s">
        <v>144</v>
      </c>
      <c r="G305" s="41">
        <f>ROUND(SUM(G306:G307), 3 )</f>
        <v>19.5</v>
      </c>
      <c r="H305" s="41"/>
      <c r="I305" s="25"/>
      <c r="J305" s="26">
        <f>IF(AND(G305= "",H305= ""), 0, ROUND(ROUND(I305, 2) * ROUND(IF(H305="",G305,H305),  3), 2))</f>
        <v>0</v>
      </c>
      <c r="K305" s="7"/>
      <c r="M305" s="27">
        <v>0.2</v>
      </c>
      <c r="Q305" s="7" t="str">
        <f>IF(H305= "", "", 1032)</f>
        <v/>
      </c>
    </row>
    <row r="306" spans="1:17" hidden="1" x14ac:dyDescent="0.3">
      <c r="A306" s="28" t="s">
        <v>47</v>
      </c>
      <c r="B306" s="22"/>
      <c r="C306" s="84" t="s">
        <v>46</v>
      </c>
      <c r="D306" s="84"/>
      <c r="E306" s="84"/>
      <c r="F306" s="84"/>
      <c r="G306" s="42">
        <v>7.5</v>
      </c>
      <c r="H306" s="30"/>
      <c r="J306" s="22"/>
    </row>
    <row r="307" spans="1:17" hidden="1" x14ac:dyDescent="0.3">
      <c r="A307" s="28" t="s">
        <v>150</v>
      </c>
      <c r="B307" s="22"/>
      <c r="C307" s="84" t="s">
        <v>149</v>
      </c>
      <c r="D307" s="84"/>
      <c r="E307" s="84"/>
      <c r="F307" s="84"/>
      <c r="G307" s="42">
        <v>12</v>
      </c>
      <c r="H307" s="30"/>
      <c r="J307" s="22"/>
    </row>
    <row r="308" spans="1:17" hidden="1" x14ac:dyDescent="0.3">
      <c r="G308" s="35">
        <f>G306</f>
        <v>7.5</v>
      </c>
      <c r="H308" s="35" t="str">
        <f>IF(H306= "", "", H306)</f>
        <v/>
      </c>
      <c r="J308" s="35">
        <f>IF(AND(G308= "",H308= ""), 0, ROUND(ROUND(I305, 2) * ROUND(IF(H308="",G308,H308),  3), 2))</f>
        <v>0</v>
      </c>
      <c r="K308" s="7">
        <f>K305</f>
        <v>0</v>
      </c>
      <c r="Q308" s="7">
        <f>IF(H305= "", 17657, "")</f>
        <v>17657</v>
      </c>
    </row>
    <row r="309" spans="1:17" hidden="1" x14ac:dyDescent="0.3">
      <c r="G309" s="35">
        <f>G307</f>
        <v>12</v>
      </c>
      <c r="H309" s="35" t="str">
        <f>IF(H307= "", "", H307)</f>
        <v/>
      </c>
      <c r="J309" s="35">
        <f>IF(AND(G309= "",H309= ""), 0, ROUND(ROUND(I305, 2) * ROUND(IF(H309="",G309,H309),  3), 2))</f>
        <v>0</v>
      </c>
      <c r="K309" s="7">
        <f>K305</f>
        <v>0</v>
      </c>
      <c r="Q309" s="7">
        <f>IF(H305= "", 17657, "")</f>
        <v>17657</v>
      </c>
    </row>
    <row r="310" spans="1:17" hidden="1" x14ac:dyDescent="0.3">
      <c r="A310" s="7" t="s">
        <v>48</v>
      </c>
    </row>
    <row r="311" spans="1:17" hidden="1" x14ac:dyDescent="0.3">
      <c r="A311" s="7" t="s">
        <v>48</v>
      </c>
    </row>
    <row r="312" spans="1:17" x14ac:dyDescent="0.3">
      <c r="A312" s="7" t="s">
        <v>49</v>
      </c>
      <c r="B312" s="21"/>
      <c r="C312" s="7" t="s">
        <v>151</v>
      </c>
      <c r="G312" s="43">
        <v>7.5</v>
      </c>
      <c r="I312" s="44" t="s">
        <v>146</v>
      </c>
      <c r="J312" s="22"/>
    </row>
    <row r="313" spans="1:17" ht="40.799999999999997" hidden="1" x14ac:dyDescent="0.3">
      <c r="A313" s="7" t="s">
        <v>52</v>
      </c>
    </row>
    <row r="314" spans="1:17" x14ac:dyDescent="0.3">
      <c r="A314" s="7" t="s">
        <v>49</v>
      </c>
      <c r="B314" s="21"/>
      <c r="C314" s="7" t="s">
        <v>152</v>
      </c>
      <c r="G314" s="43">
        <v>12</v>
      </c>
      <c r="I314" s="44" t="s">
        <v>146</v>
      </c>
      <c r="J314" s="22"/>
    </row>
    <row r="315" spans="1:17" ht="40.799999999999997" hidden="1" x14ac:dyDescent="0.3">
      <c r="A315" s="7" t="s">
        <v>153</v>
      </c>
    </row>
    <row r="316" spans="1:17" hidden="1" x14ac:dyDescent="0.3">
      <c r="A316" s="7" t="s">
        <v>53</v>
      </c>
    </row>
    <row r="317" spans="1:17" x14ac:dyDescent="0.3">
      <c r="A317" s="7" t="s">
        <v>74</v>
      </c>
      <c r="B317" s="38"/>
      <c r="C317" s="85" t="s">
        <v>130</v>
      </c>
      <c r="D317" s="85"/>
      <c r="E317" s="85"/>
      <c r="F317" s="85"/>
      <c r="G317" s="85"/>
      <c r="H317" s="85"/>
      <c r="I317" s="85"/>
      <c r="J317" s="38"/>
    </row>
    <row r="318" spans="1:17" hidden="1" x14ac:dyDescent="0.3">
      <c r="A318" s="7" t="s">
        <v>54</v>
      </c>
    </row>
    <row r="319" spans="1:17" hidden="1" x14ac:dyDescent="0.3">
      <c r="A319" s="7" t="s">
        <v>131</v>
      </c>
    </row>
    <row r="320" spans="1:17" hidden="1" x14ac:dyDescent="0.3">
      <c r="A320" s="7" t="s">
        <v>115</v>
      </c>
    </row>
    <row r="321" spans="1:17" ht="36" customHeight="1" x14ac:dyDescent="0.3">
      <c r="A321" s="7">
        <v>4</v>
      </c>
      <c r="B321" s="16" t="s">
        <v>154</v>
      </c>
      <c r="C321" s="81" t="s">
        <v>155</v>
      </c>
      <c r="D321" s="81"/>
      <c r="E321" s="81"/>
      <c r="F321" s="19"/>
      <c r="G321" s="19"/>
      <c r="H321" s="19"/>
      <c r="I321" s="19"/>
      <c r="J321" s="20"/>
      <c r="K321" s="7"/>
    </row>
    <row r="322" spans="1:17" ht="20.25" customHeight="1" x14ac:dyDescent="0.3">
      <c r="A322" s="7">
        <v>5</v>
      </c>
      <c r="B322" s="16" t="s">
        <v>156</v>
      </c>
      <c r="C322" s="86" t="s">
        <v>157</v>
      </c>
      <c r="D322" s="86"/>
      <c r="E322" s="86"/>
      <c r="F322" s="39"/>
      <c r="G322" s="39"/>
      <c r="H322" s="39"/>
      <c r="I322" s="39"/>
      <c r="J322" s="40"/>
      <c r="K322" s="7"/>
    </row>
    <row r="323" spans="1:17" x14ac:dyDescent="0.3">
      <c r="A323" s="7">
        <v>9</v>
      </c>
      <c r="B323" s="21" t="s">
        <v>158</v>
      </c>
      <c r="C323" s="82" t="s">
        <v>159</v>
      </c>
      <c r="D323" s="83"/>
      <c r="E323" s="83"/>
      <c r="F323" s="23" t="s">
        <v>11</v>
      </c>
      <c r="G323" s="33">
        <f>ROUND(SUM(G324:G324), 2 )</f>
        <v>24</v>
      </c>
      <c r="H323" s="33"/>
      <c r="I323" s="25"/>
      <c r="J323" s="26">
        <f>IF(AND(G323= "",H323= ""), 0, ROUND(ROUND(I323, 2) * ROUND(IF(H323="",G323,H323),  2), 2))</f>
        <v>0</v>
      </c>
      <c r="K323" s="7"/>
      <c r="M323" s="27">
        <v>0.2</v>
      </c>
      <c r="Q323" s="7">
        <v>17657</v>
      </c>
    </row>
    <row r="324" spans="1:17" hidden="1" x14ac:dyDescent="0.3">
      <c r="A324" s="28" t="s">
        <v>150</v>
      </c>
      <c r="B324" s="22"/>
      <c r="C324" s="84" t="s">
        <v>149</v>
      </c>
      <c r="D324" s="84"/>
      <c r="E324" s="84"/>
      <c r="F324" s="84"/>
      <c r="G324" s="34">
        <v>24</v>
      </c>
      <c r="H324" s="30"/>
      <c r="J324" s="22"/>
    </row>
    <row r="325" spans="1:17" hidden="1" x14ac:dyDescent="0.3">
      <c r="A325" s="7" t="s">
        <v>48</v>
      </c>
    </row>
    <row r="326" spans="1:17" hidden="1" x14ac:dyDescent="0.3">
      <c r="A326" s="7" t="s">
        <v>48</v>
      </c>
    </row>
    <row r="327" spans="1:17" x14ac:dyDescent="0.3">
      <c r="A327" s="7" t="s">
        <v>49</v>
      </c>
      <c r="B327" s="21"/>
      <c r="C327" s="7" t="s">
        <v>160</v>
      </c>
      <c r="G327" s="36">
        <v>24</v>
      </c>
      <c r="I327" s="37" t="s">
        <v>66</v>
      </c>
      <c r="J327" s="22"/>
    </row>
    <row r="328" spans="1:17" ht="40.799999999999997" hidden="1" x14ac:dyDescent="0.3">
      <c r="A328" s="7" t="s">
        <v>153</v>
      </c>
    </row>
    <row r="329" spans="1:17" hidden="1" x14ac:dyDescent="0.3">
      <c r="A329" s="7" t="s">
        <v>53</v>
      </c>
    </row>
    <row r="330" spans="1:17" x14ac:dyDescent="0.3">
      <c r="A330" s="7" t="s">
        <v>74</v>
      </c>
      <c r="B330" s="38"/>
      <c r="C330" s="85" t="s">
        <v>130</v>
      </c>
      <c r="D330" s="85"/>
      <c r="E330" s="85"/>
      <c r="F330" s="85"/>
      <c r="G330" s="85"/>
      <c r="H330" s="85"/>
      <c r="I330" s="85"/>
      <c r="J330" s="38"/>
    </row>
    <row r="331" spans="1:17" hidden="1" x14ac:dyDescent="0.3">
      <c r="A331" s="7" t="s">
        <v>54</v>
      </c>
    </row>
    <row r="332" spans="1:17" x14ac:dyDescent="0.3">
      <c r="A332" s="7">
        <v>9</v>
      </c>
      <c r="B332" s="21" t="s">
        <v>161</v>
      </c>
      <c r="C332" s="82" t="s">
        <v>162</v>
      </c>
      <c r="D332" s="83"/>
      <c r="E332" s="83"/>
      <c r="F332" s="23" t="s">
        <v>144</v>
      </c>
      <c r="G332" s="41">
        <f>ROUND(SUM(G333:G333), 3 )</f>
        <v>5.28</v>
      </c>
      <c r="H332" s="41"/>
      <c r="I332" s="25"/>
      <c r="J332" s="26">
        <f>IF(AND(G332= "",H332= ""), 0, ROUND(ROUND(I332, 2) * ROUND(IF(H332="",G332,H332),  3), 2))</f>
        <v>0</v>
      </c>
      <c r="K332" s="7"/>
      <c r="M332" s="27">
        <v>0.2</v>
      </c>
      <c r="Q332" s="7">
        <v>17657</v>
      </c>
    </row>
    <row r="333" spans="1:17" hidden="1" x14ac:dyDescent="0.3">
      <c r="A333" s="28" t="s">
        <v>150</v>
      </c>
      <c r="B333" s="22"/>
      <c r="C333" s="84" t="s">
        <v>149</v>
      </c>
      <c r="D333" s="84"/>
      <c r="E333" s="84"/>
      <c r="F333" s="84"/>
      <c r="G333" s="42">
        <v>5.28</v>
      </c>
      <c r="H333" s="30"/>
      <c r="J333" s="22"/>
    </row>
    <row r="334" spans="1:17" hidden="1" x14ac:dyDescent="0.3">
      <c r="A334" s="7" t="s">
        <v>48</v>
      </c>
    </row>
    <row r="335" spans="1:17" hidden="1" x14ac:dyDescent="0.3">
      <c r="A335" s="7" t="s">
        <v>48</v>
      </c>
    </row>
    <row r="336" spans="1:17" x14ac:dyDescent="0.3">
      <c r="A336" s="7" t="s">
        <v>49</v>
      </c>
      <c r="B336" s="21"/>
      <c r="C336" s="7" t="s">
        <v>163</v>
      </c>
      <c r="G336" s="43">
        <v>5.28</v>
      </c>
      <c r="I336" s="44" t="s">
        <v>146</v>
      </c>
      <c r="J336" s="22"/>
    </row>
    <row r="337" spans="1:17" ht="40.799999999999997" hidden="1" x14ac:dyDescent="0.3">
      <c r="A337" s="7" t="s">
        <v>153</v>
      </c>
    </row>
    <row r="338" spans="1:17" hidden="1" x14ac:dyDescent="0.3">
      <c r="A338" s="7" t="s">
        <v>53</v>
      </c>
    </row>
    <row r="339" spans="1:17" x14ac:dyDescent="0.3">
      <c r="A339" s="7" t="s">
        <v>74</v>
      </c>
      <c r="B339" s="38"/>
      <c r="C339" s="85" t="s">
        <v>130</v>
      </c>
      <c r="D339" s="85"/>
      <c r="E339" s="85"/>
      <c r="F339" s="85"/>
      <c r="G339" s="85"/>
      <c r="H339" s="85"/>
      <c r="I339" s="85"/>
      <c r="J339" s="38"/>
    </row>
    <row r="340" spans="1:17" hidden="1" x14ac:dyDescent="0.3">
      <c r="A340" s="7" t="s">
        <v>54</v>
      </c>
    </row>
    <row r="341" spans="1:17" x14ac:dyDescent="0.3">
      <c r="A341" s="7">
        <v>9</v>
      </c>
      <c r="B341" s="21" t="s">
        <v>164</v>
      </c>
      <c r="C341" s="82" t="s">
        <v>165</v>
      </c>
      <c r="D341" s="83"/>
      <c r="E341" s="83"/>
      <c r="F341" s="23" t="s">
        <v>144</v>
      </c>
      <c r="G341" s="41">
        <f>ROUND(SUM(G342:G342), 3 )</f>
        <v>4.8</v>
      </c>
      <c r="H341" s="41"/>
      <c r="I341" s="25"/>
      <c r="J341" s="26">
        <f>IF(AND(G341= "",H341= ""), 0, ROUND(ROUND(I341, 2) * ROUND(IF(H341="",G341,H341),  3), 2))</f>
        <v>0</v>
      </c>
      <c r="K341" s="7"/>
      <c r="M341" s="27">
        <v>0.2</v>
      </c>
      <c r="Q341" s="7">
        <v>17657</v>
      </c>
    </row>
    <row r="342" spans="1:17" hidden="1" x14ac:dyDescent="0.3">
      <c r="A342" s="28" t="s">
        <v>150</v>
      </c>
      <c r="B342" s="22"/>
      <c r="C342" s="84" t="s">
        <v>149</v>
      </c>
      <c r="D342" s="84"/>
      <c r="E342" s="84"/>
      <c r="F342" s="84"/>
      <c r="G342" s="42">
        <v>4.8</v>
      </c>
      <c r="H342" s="30"/>
      <c r="J342" s="22"/>
    </row>
    <row r="343" spans="1:17" hidden="1" x14ac:dyDescent="0.3">
      <c r="A343" s="7" t="s">
        <v>48</v>
      </c>
    </row>
    <row r="344" spans="1:17" hidden="1" x14ac:dyDescent="0.3">
      <c r="A344" s="7" t="s">
        <v>48</v>
      </c>
    </row>
    <row r="345" spans="1:17" x14ac:dyDescent="0.3">
      <c r="A345" s="7" t="s">
        <v>49</v>
      </c>
      <c r="B345" s="21"/>
      <c r="C345" s="7" t="s">
        <v>166</v>
      </c>
      <c r="G345" s="43">
        <v>4.8</v>
      </c>
      <c r="I345" s="44" t="s">
        <v>146</v>
      </c>
      <c r="J345" s="22"/>
    </row>
    <row r="346" spans="1:17" ht="40.799999999999997" hidden="1" x14ac:dyDescent="0.3">
      <c r="A346" s="7" t="s">
        <v>153</v>
      </c>
    </row>
    <row r="347" spans="1:17" hidden="1" x14ac:dyDescent="0.3">
      <c r="A347" s="7" t="s">
        <v>53</v>
      </c>
    </row>
    <row r="348" spans="1:17" x14ac:dyDescent="0.3">
      <c r="A348" s="7" t="s">
        <v>74</v>
      </c>
      <c r="B348" s="38"/>
      <c r="C348" s="85" t="s">
        <v>130</v>
      </c>
      <c r="D348" s="85"/>
      <c r="E348" s="85"/>
      <c r="F348" s="85"/>
      <c r="G348" s="85"/>
      <c r="H348" s="85"/>
      <c r="I348" s="85"/>
      <c r="J348" s="38"/>
    </row>
    <row r="349" spans="1:17" hidden="1" x14ac:dyDescent="0.3">
      <c r="A349" s="7" t="s">
        <v>54</v>
      </c>
    </row>
    <row r="350" spans="1:17" hidden="1" x14ac:dyDescent="0.3">
      <c r="A350" s="7" t="s">
        <v>131</v>
      </c>
    </row>
    <row r="351" spans="1:17" ht="16.95" customHeight="1" x14ac:dyDescent="0.3">
      <c r="A351" s="7">
        <v>5</v>
      </c>
      <c r="B351" s="16" t="s">
        <v>167</v>
      </c>
      <c r="C351" s="86" t="s">
        <v>168</v>
      </c>
      <c r="D351" s="86"/>
      <c r="E351" s="86"/>
      <c r="F351" s="39"/>
      <c r="G351" s="39"/>
      <c r="H351" s="39"/>
      <c r="I351" s="39"/>
      <c r="J351" s="40"/>
      <c r="K351" s="7"/>
    </row>
    <row r="352" spans="1:17" x14ac:dyDescent="0.3">
      <c r="A352" s="7">
        <v>9</v>
      </c>
      <c r="B352" s="21" t="s">
        <v>169</v>
      </c>
      <c r="C352" s="82" t="s">
        <v>170</v>
      </c>
      <c r="D352" s="83"/>
      <c r="E352" s="83"/>
      <c r="F352" s="23" t="s">
        <v>81</v>
      </c>
      <c r="G352" s="33">
        <f>ROUND(SUM(G353:G353), 2 )</f>
        <v>15</v>
      </c>
      <c r="H352" s="33"/>
      <c r="I352" s="25"/>
      <c r="J352" s="26">
        <f>IF(AND(G352= "",H352= ""), 0, ROUND(ROUND(I352, 2) * ROUND(IF(H352="",G352,H352),  2), 2))</f>
        <v>0</v>
      </c>
      <c r="K352" s="7"/>
      <c r="M352" s="27">
        <v>0.2</v>
      </c>
      <c r="Q352" s="7">
        <v>17657</v>
      </c>
    </row>
    <row r="353" spans="1:17" hidden="1" x14ac:dyDescent="0.3">
      <c r="A353" s="28" t="s">
        <v>150</v>
      </c>
      <c r="B353" s="22"/>
      <c r="C353" s="84" t="s">
        <v>149</v>
      </c>
      <c r="D353" s="84"/>
      <c r="E353" s="84"/>
      <c r="F353" s="84"/>
      <c r="G353" s="34">
        <v>15</v>
      </c>
      <c r="H353" s="30"/>
      <c r="J353" s="22"/>
    </row>
    <row r="354" spans="1:17" hidden="1" x14ac:dyDescent="0.3">
      <c r="A354" s="7" t="s">
        <v>48</v>
      </c>
    </row>
    <row r="355" spans="1:17" x14ac:dyDescent="0.3">
      <c r="A355" s="7" t="s">
        <v>49</v>
      </c>
      <c r="B355" s="21"/>
      <c r="C355" s="7" t="s">
        <v>171</v>
      </c>
      <c r="G355" s="36">
        <v>15</v>
      </c>
      <c r="I355" s="37" t="s">
        <v>87</v>
      </c>
      <c r="J355" s="22"/>
    </row>
    <row r="356" spans="1:17" ht="40.799999999999997" hidden="1" x14ac:dyDescent="0.3">
      <c r="A356" s="7" t="s">
        <v>153</v>
      </c>
    </row>
    <row r="357" spans="1:17" hidden="1" x14ac:dyDescent="0.3">
      <c r="A357" s="7" t="s">
        <v>53</v>
      </c>
    </row>
    <row r="358" spans="1:17" x14ac:dyDescent="0.3">
      <c r="A358" s="7" t="s">
        <v>74</v>
      </c>
      <c r="B358" s="38"/>
      <c r="C358" s="85" t="s">
        <v>172</v>
      </c>
      <c r="D358" s="85"/>
      <c r="E358" s="85"/>
      <c r="F358" s="85"/>
      <c r="G358" s="85"/>
      <c r="H358" s="85"/>
      <c r="I358" s="85"/>
      <c r="J358" s="38"/>
    </row>
    <row r="359" spans="1:17" hidden="1" x14ac:dyDescent="0.3">
      <c r="A359" s="7" t="s">
        <v>54</v>
      </c>
    </row>
    <row r="360" spans="1:17" x14ac:dyDescent="0.3">
      <c r="A360" s="7">
        <v>9</v>
      </c>
      <c r="B360" s="21" t="s">
        <v>173</v>
      </c>
      <c r="C360" s="82" t="s">
        <v>174</v>
      </c>
      <c r="D360" s="83"/>
      <c r="E360" s="83"/>
      <c r="F360" s="23" t="s">
        <v>81</v>
      </c>
      <c r="G360" s="33">
        <f>ROUND(SUM(G361:G361), 2 )</f>
        <v>2</v>
      </c>
      <c r="H360" s="33"/>
      <c r="I360" s="25"/>
      <c r="J360" s="26">
        <f>IF(AND(G360= "",H360= ""), 0, ROUND(ROUND(I360, 2) * ROUND(IF(H360="",G360,H360),  2), 2))</f>
        <v>0</v>
      </c>
      <c r="K360" s="7"/>
      <c r="M360" s="27">
        <v>0.2</v>
      </c>
      <c r="Q360" s="7">
        <v>17657</v>
      </c>
    </row>
    <row r="361" spans="1:17" hidden="1" x14ac:dyDescent="0.3">
      <c r="A361" s="28" t="s">
        <v>150</v>
      </c>
      <c r="B361" s="22"/>
      <c r="C361" s="84" t="s">
        <v>149</v>
      </c>
      <c r="D361" s="84"/>
      <c r="E361" s="84"/>
      <c r="F361" s="84"/>
      <c r="G361" s="34">
        <v>2</v>
      </c>
      <c r="H361" s="30"/>
      <c r="J361" s="22"/>
    </row>
    <row r="362" spans="1:17" hidden="1" x14ac:dyDescent="0.3">
      <c r="A362" s="7" t="s">
        <v>48</v>
      </c>
    </row>
    <row r="363" spans="1:17" x14ac:dyDescent="0.3">
      <c r="A363" s="7" t="s">
        <v>49</v>
      </c>
      <c r="B363" s="21"/>
      <c r="C363" s="7" t="s">
        <v>175</v>
      </c>
      <c r="G363" s="36">
        <v>2</v>
      </c>
      <c r="I363" s="37" t="s">
        <v>87</v>
      </c>
      <c r="J363" s="22"/>
    </row>
    <row r="364" spans="1:17" ht="40.799999999999997" hidden="1" x14ac:dyDescent="0.3">
      <c r="A364" s="7" t="s">
        <v>153</v>
      </c>
    </row>
    <row r="365" spans="1:17" hidden="1" x14ac:dyDescent="0.3">
      <c r="A365" s="7" t="s">
        <v>53</v>
      </c>
    </row>
    <row r="366" spans="1:17" x14ac:dyDescent="0.3">
      <c r="A366" s="7" t="s">
        <v>74</v>
      </c>
      <c r="B366" s="38"/>
      <c r="C366" s="85" t="s">
        <v>130</v>
      </c>
      <c r="D366" s="85"/>
      <c r="E366" s="85"/>
      <c r="F366" s="85"/>
      <c r="G366" s="85"/>
      <c r="H366" s="85"/>
      <c r="I366" s="85"/>
      <c r="J366" s="38"/>
    </row>
    <row r="367" spans="1:17" hidden="1" x14ac:dyDescent="0.3">
      <c r="A367" s="7" t="s">
        <v>54</v>
      </c>
    </row>
    <row r="368" spans="1:17" hidden="1" x14ac:dyDescent="0.3">
      <c r="A368" s="7" t="s">
        <v>131</v>
      </c>
    </row>
    <row r="369" spans="1:17" ht="16.95" customHeight="1" x14ac:dyDescent="0.3">
      <c r="A369" s="7">
        <v>5</v>
      </c>
      <c r="B369" s="16" t="s">
        <v>176</v>
      </c>
      <c r="C369" s="86" t="s">
        <v>177</v>
      </c>
      <c r="D369" s="86"/>
      <c r="E369" s="86"/>
      <c r="F369" s="39"/>
      <c r="G369" s="39"/>
      <c r="H369" s="39"/>
      <c r="I369" s="39"/>
      <c r="J369" s="40"/>
      <c r="K369" s="7"/>
    </row>
    <row r="370" spans="1:17" x14ac:dyDescent="0.3">
      <c r="A370" s="7">
        <v>9</v>
      </c>
      <c r="B370" s="21" t="s">
        <v>178</v>
      </c>
      <c r="C370" s="82" t="s">
        <v>179</v>
      </c>
      <c r="D370" s="83"/>
      <c r="E370" s="83"/>
      <c r="F370" s="23" t="s">
        <v>11</v>
      </c>
      <c r="G370" s="33">
        <f>ROUND(SUM(G371:G371), 2 )</f>
        <v>24</v>
      </c>
      <c r="H370" s="33"/>
      <c r="I370" s="25"/>
      <c r="J370" s="26">
        <f>IF(AND(G370= "",H370= ""), 0, ROUND(ROUND(I370, 2) * ROUND(IF(H370="",G370,H370),  2), 2))</f>
        <v>0</v>
      </c>
      <c r="K370" s="7"/>
      <c r="M370" s="27">
        <v>0.2</v>
      </c>
      <c r="Q370" s="7">
        <v>17657</v>
      </c>
    </row>
    <row r="371" spans="1:17" hidden="1" x14ac:dyDescent="0.3">
      <c r="A371" s="28" t="s">
        <v>150</v>
      </c>
      <c r="B371" s="22"/>
      <c r="C371" s="84" t="s">
        <v>149</v>
      </c>
      <c r="D371" s="84"/>
      <c r="E371" s="84"/>
      <c r="F371" s="84"/>
      <c r="G371" s="34">
        <v>24</v>
      </c>
      <c r="H371" s="30"/>
      <c r="J371" s="22"/>
    </row>
    <row r="372" spans="1:17" hidden="1" x14ac:dyDescent="0.3">
      <c r="A372" s="7" t="s">
        <v>48</v>
      </c>
    </row>
    <row r="373" spans="1:17" hidden="1" x14ac:dyDescent="0.3">
      <c r="A373" s="7" t="s">
        <v>48</v>
      </c>
    </row>
    <row r="374" spans="1:17" hidden="1" x14ac:dyDescent="0.3">
      <c r="A374" s="7" t="s">
        <v>48</v>
      </c>
    </row>
    <row r="375" spans="1:17" hidden="1" x14ac:dyDescent="0.3">
      <c r="A375" s="7" t="s">
        <v>48</v>
      </c>
    </row>
    <row r="376" spans="1:17" hidden="1" x14ac:dyDescent="0.3">
      <c r="A376" s="7" t="s">
        <v>48</v>
      </c>
    </row>
    <row r="377" spans="1:17" hidden="1" x14ac:dyDescent="0.3">
      <c r="A377" s="7" t="s">
        <v>48</v>
      </c>
    </row>
    <row r="378" spans="1:17" hidden="1" x14ac:dyDescent="0.3">
      <c r="A378" s="7" t="s">
        <v>48</v>
      </c>
    </row>
    <row r="379" spans="1:17" hidden="1" x14ac:dyDescent="0.3">
      <c r="A379" s="7" t="s">
        <v>48</v>
      </c>
    </row>
    <row r="380" spans="1:17" hidden="1" x14ac:dyDescent="0.3">
      <c r="A380" s="7" t="s">
        <v>48</v>
      </c>
    </row>
    <row r="381" spans="1:17" hidden="1" x14ac:dyDescent="0.3">
      <c r="A381" s="7" t="s">
        <v>48</v>
      </c>
    </row>
    <row r="382" spans="1:17" x14ac:dyDescent="0.3">
      <c r="A382" s="7" t="s">
        <v>49</v>
      </c>
      <c r="B382" s="21"/>
      <c r="C382" s="7" t="s">
        <v>160</v>
      </c>
      <c r="G382" s="36">
        <v>24</v>
      </c>
      <c r="I382" s="37" t="s">
        <v>66</v>
      </c>
      <c r="J382" s="22"/>
    </row>
    <row r="383" spans="1:17" ht="40.799999999999997" hidden="1" x14ac:dyDescent="0.3">
      <c r="A383" s="7" t="s">
        <v>153</v>
      </c>
    </row>
    <row r="384" spans="1:17" hidden="1" x14ac:dyDescent="0.3">
      <c r="A384" s="7" t="s">
        <v>53</v>
      </c>
    </row>
    <row r="385" spans="1:17" x14ac:dyDescent="0.3">
      <c r="A385" s="7" t="s">
        <v>74</v>
      </c>
      <c r="B385" s="38"/>
      <c r="C385" s="85" t="s">
        <v>180</v>
      </c>
      <c r="D385" s="85"/>
      <c r="E385" s="85"/>
      <c r="F385" s="85"/>
      <c r="G385" s="85"/>
      <c r="H385" s="85"/>
      <c r="I385" s="85"/>
      <c r="J385" s="38"/>
    </row>
    <row r="386" spans="1:17" hidden="1" x14ac:dyDescent="0.3">
      <c r="A386" s="7" t="s">
        <v>54</v>
      </c>
    </row>
    <row r="387" spans="1:17" hidden="1" x14ac:dyDescent="0.3">
      <c r="A387" s="7" t="s">
        <v>131</v>
      </c>
    </row>
    <row r="388" spans="1:17" hidden="1" x14ac:dyDescent="0.3">
      <c r="A388" s="7" t="s">
        <v>115</v>
      </c>
    </row>
    <row r="389" spans="1:17" x14ac:dyDescent="0.3">
      <c r="A389" s="7">
        <v>4</v>
      </c>
      <c r="B389" s="16" t="s">
        <v>181</v>
      </c>
      <c r="C389" s="81" t="s">
        <v>182</v>
      </c>
      <c r="D389" s="81"/>
      <c r="E389" s="81"/>
      <c r="F389" s="19"/>
      <c r="G389" s="19"/>
      <c r="H389" s="19"/>
      <c r="I389" s="19"/>
      <c r="J389" s="20"/>
      <c r="K389" s="7"/>
    </row>
    <row r="390" spans="1:17" x14ac:dyDescent="0.3">
      <c r="A390" s="7">
        <v>5</v>
      </c>
      <c r="B390" s="16" t="s">
        <v>183</v>
      </c>
      <c r="C390" s="86" t="s">
        <v>184</v>
      </c>
      <c r="D390" s="86"/>
      <c r="E390" s="86"/>
      <c r="F390" s="39"/>
      <c r="G390" s="39"/>
      <c r="H390" s="39"/>
      <c r="I390" s="39"/>
      <c r="J390" s="40"/>
      <c r="K390" s="7"/>
    </row>
    <row r="391" spans="1:17" x14ac:dyDescent="0.3">
      <c r="A391" s="7">
        <v>9</v>
      </c>
      <c r="B391" s="21" t="s">
        <v>185</v>
      </c>
      <c r="C391" s="82" t="s">
        <v>159</v>
      </c>
      <c r="D391" s="83"/>
      <c r="E391" s="83"/>
      <c r="F391" s="23" t="s">
        <v>11</v>
      </c>
      <c r="G391" s="33">
        <f>ROUND(SUM(G392:G392), 2 )</f>
        <v>8</v>
      </c>
      <c r="H391" s="33"/>
      <c r="I391" s="25"/>
      <c r="J391" s="26">
        <f>IF(AND(G391= "",H391= ""), 0, ROUND(ROUND(I391, 2) * ROUND(IF(H391="",G391,H391),  2), 2))</f>
        <v>0</v>
      </c>
      <c r="K391" s="7"/>
      <c r="M391" s="27">
        <v>0.2</v>
      </c>
      <c r="Q391" s="7">
        <v>17657</v>
      </c>
    </row>
    <row r="392" spans="1:17" hidden="1" x14ac:dyDescent="0.3">
      <c r="A392" s="28" t="s">
        <v>47</v>
      </c>
      <c r="B392" s="22"/>
      <c r="C392" s="84" t="s">
        <v>46</v>
      </c>
      <c r="D392" s="84"/>
      <c r="E392" s="84"/>
      <c r="F392" s="84"/>
      <c r="G392" s="34">
        <v>8</v>
      </c>
      <c r="H392" s="30"/>
      <c r="J392" s="22"/>
    </row>
    <row r="393" spans="1:17" hidden="1" x14ac:dyDescent="0.3">
      <c r="A393" s="7" t="s">
        <v>48</v>
      </c>
    </row>
    <row r="394" spans="1:17" hidden="1" x14ac:dyDescent="0.3">
      <c r="A394" s="7" t="s">
        <v>48</v>
      </c>
    </row>
    <row r="395" spans="1:17" x14ac:dyDescent="0.3">
      <c r="A395" s="7" t="s">
        <v>49</v>
      </c>
      <c r="B395" s="21"/>
      <c r="C395" s="7" t="s">
        <v>186</v>
      </c>
      <c r="G395" s="36">
        <v>8</v>
      </c>
      <c r="I395" s="37" t="s">
        <v>66</v>
      </c>
      <c r="J395" s="22"/>
    </row>
    <row r="396" spans="1:17" ht="40.799999999999997" hidden="1" x14ac:dyDescent="0.3">
      <c r="A396" s="7" t="s">
        <v>52</v>
      </c>
    </row>
    <row r="397" spans="1:17" hidden="1" x14ac:dyDescent="0.3">
      <c r="A397" s="7" t="s">
        <v>53</v>
      </c>
    </row>
    <row r="398" spans="1:17" x14ac:dyDescent="0.3">
      <c r="A398" s="7" t="s">
        <v>74</v>
      </c>
      <c r="B398" s="38"/>
      <c r="C398" s="85" t="s">
        <v>187</v>
      </c>
      <c r="D398" s="85"/>
      <c r="E398" s="85"/>
      <c r="F398" s="85"/>
      <c r="G398" s="85"/>
      <c r="H398" s="85"/>
      <c r="I398" s="85"/>
      <c r="J398" s="38"/>
    </row>
    <row r="399" spans="1:17" hidden="1" x14ac:dyDescent="0.3">
      <c r="A399" s="7" t="s">
        <v>54</v>
      </c>
    </row>
    <row r="400" spans="1:17" x14ac:dyDescent="0.3">
      <c r="A400" s="7">
        <v>9</v>
      </c>
      <c r="B400" s="21" t="s">
        <v>188</v>
      </c>
      <c r="C400" s="82" t="s">
        <v>162</v>
      </c>
      <c r="D400" s="83"/>
      <c r="E400" s="83"/>
      <c r="F400" s="23" t="s">
        <v>144</v>
      </c>
      <c r="G400" s="41">
        <f>ROUND(SUM(G401:G401), 3 )</f>
        <v>2.4</v>
      </c>
      <c r="H400" s="41"/>
      <c r="I400" s="25"/>
      <c r="J400" s="26">
        <f>IF(AND(G400= "",H400= ""), 0, ROUND(ROUND(I400, 2) * ROUND(IF(H400="",G400,H400),  3), 2))</f>
        <v>0</v>
      </c>
      <c r="K400" s="7"/>
      <c r="M400" s="27">
        <v>0.2</v>
      </c>
      <c r="Q400" s="7">
        <v>17657</v>
      </c>
    </row>
    <row r="401" spans="1:17" hidden="1" x14ac:dyDescent="0.3">
      <c r="A401" s="28" t="s">
        <v>47</v>
      </c>
      <c r="B401" s="22"/>
      <c r="C401" s="84" t="s">
        <v>46</v>
      </c>
      <c r="D401" s="84"/>
      <c r="E401" s="84"/>
      <c r="F401" s="84"/>
      <c r="G401" s="42">
        <v>2.4</v>
      </c>
      <c r="H401" s="30"/>
      <c r="J401" s="22"/>
    </row>
    <row r="402" spans="1:17" hidden="1" x14ac:dyDescent="0.3">
      <c r="A402" s="7" t="s">
        <v>48</v>
      </c>
    </row>
    <row r="403" spans="1:17" hidden="1" x14ac:dyDescent="0.3">
      <c r="A403" s="7" t="s">
        <v>48</v>
      </c>
    </row>
    <row r="404" spans="1:17" x14ac:dyDescent="0.3">
      <c r="A404" s="7" t="s">
        <v>49</v>
      </c>
      <c r="B404" s="21"/>
      <c r="C404" s="7" t="s">
        <v>189</v>
      </c>
      <c r="G404" s="43">
        <v>2.4</v>
      </c>
      <c r="I404" s="44" t="s">
        <v>146</v>
      </c>
      <c r="J404" s="22"/>
    </row>
    <row r="405" spans="1:17" ht="40.799999999999997" hidden="1" x14ac:dyDescent="0.3">
      <c r="A405" s="7" t="s">
        <v>52</v>
      </c>
    </row>
    <row r="406" spans="1:17" hidden="1" x14ac:dyDescent="0.3">
      <c r="A406" s="7" t="s">
        <v>53</v>
      </c>
    </row>
    <row r="407" spans="1:17" x14ac:dyDescent="0.3">
      <c r="A407" s="7" t="s">
        <v>74</v>
      </c>
      <c r="B407" s="38"/>
      <c r="C407" s="85" t="s">
        <v>180</v>
      </c>
      <c r="D407" s="85"/>
      <c r="E407" s="85"/>
      <c r="F407" s="85"/>
      <c r="G407" s="85"/>
      <c r="H407" s="85"/>
      <c r="I407" s="85"/>
      <c r="J407" s="38"/>
    </row>
    <row r="408" spans="1:17" hidden="1" x14ac:dyDescent="0.3">
      <c r="A408" s="7" t="s">
        <v>54</v>
      </c>
    </row>
    <row r="409" spans="1:17" hidden="1" x14ac:dyDescent="0.3">
      <c r="A409" s="7" t="s">
        <v>131</v>
      </c>
    </row>
    <row r="410" spans="1:17" x14ac:dyDescent="0.3">
      <c r="A410" s="7">
        <v>5</v>
      </c>
      <c r="B410" s="16" t="s">
        <v>190</v>
      </c>
      <c r="C410" s="86" t="s">
        <v>191</v>
      </c>
      <c r="D410" s="86"/>
      <c r="E410" s="86"/>
      <c r="F410" s="39"/>
      <c r="G410" s="39"/>
      <c r="H410" s="39"/>
      <c r="I410" s="39"/>
      <c r="J410" s="40"/>
      <c r="K410" s="7"/>
    </row>
    <row r="411" spans="1:17" x14ac:dyDescent="0.3">
      <c r="A411" s="7">
        <v>9</v>
      </c>
      <c r="B411" s="21" t="s">
        <v>192</v>
      </c>
      <c r="C411" s="82" t="s">
        <v>193</v>
      </c>
      <c r="D411" s="83"/>
      <c r="E411" s="83"/>
      <c r="F411" s="23" t="s">
        <v>144</v>
      </c>
      <c r="G411" s="41">
        <f>ROUND(SUM(G412:G412), 3 )</f>
        <v>0.4</v>
      </c>
      <c r="H411" s="41"/>
      <c r="I411" s="25"/>
      <c r="J411" s="26">
        <f>IF(AND(G411= "",H411= ""), 0, ROUND(ROUND(I411, 2) * ROUND(IF(H411="",G411,H411),  3), 2))</f>
        <v>0</v>
      </c>
      <c r="K411" s="7"/>
      <c r="M411" s="27">
        <v>0.2</v>
      </c>
      <c r="Q411" s="7">
        <v>17657</v>
      </c>
    </row>
    <row r="412" spans="1:17" hidden="1" x14ac:dyDescent="0.3">
      <c r="A412" s="28" t="s">
        <v>47</v>
      </c>
      <c r="B412" s="22"/>
      <c r="C412" s="84" t="s">
        <v>46</v>
      </c>
      <c r="D412" s="84"/>
      <c r="E412" s="84"/>
      <c r="F412" s="84"/>
      <c r="G412" s="42">
        <v>0.4</v>
      </c>
      <c r="H412" s="30"/>
      <c r="J412" s="22"/>
    </row>
    <row r="413" spans="1:17" hidden="1" x14ac:dyDescent="0.3">
      <c r="A413" s="7" t="s">
        <v>48</v>
      </c>
    </row>
    <row r="414" spans="1:17" hidden="1" x14ac:dyDescent="0.3">
      <c r="A414" s="7" t="s">
        <v>48</v>
      </c>
    </row>
    <row r="415" spans="1:17" hidden="1" x14ac:dyDescent="0.3">
      <c r="A415" s="7" t="s">
        <v>48</v>
      </c>
    </row>
    <row r="416" spans="1:17" hidden="1" x14ac:dyDescent="0.3">
      <c r="A416" s="7" t="s">
        <v>48</v>
      </c>
    </row>
    <row r="417" spans="1:17" hidden="1" x14ac:dyDescent="0.3">
      <c r="A417" s="7" t="s">
        <v>48</v>
      </c>
    </row>
    <row r="418" spans="1:17" x14ac:dyDescent="0.3">
      <c r="A418" s="7" t="s">
        <v>49</v>
      </c>
      <c r="B418" s="21"/>
      <c r="C418" s="7" t="s">
        <v>194</v>
      </c>
      <c r="G418" s="43">
        <v>0.4</v>
      </c>
      <c r="I418" s="44" t="s">
        <v>146</v>
      </c>
      <c r="J418" s="22"/>
    </row>
    <row r="419" spans="1:17" ht="40.799999999999997" hidden="1" x14ac:dyDescent="0.3">
      <c r="A419" s="7" t="s">
        <v>52</v>
      </c>
    </row>
    <row r="420" spans="1:17" hidden="1" x14ac:dyDescent="0.3">
      <c r="A420" s="7" t="s">
        <v>53</v>
      </c>
    </row>
    <row r="421" spans="1:17" x14ac:dyDescent="0.3">
      <c r="A421" s="7" t="s">
        <v>74</v>
      </c>
      <c r="B421" s="38"/>
      <c r="C421" s="85" t="s">
        <v>130</v>
      </c>
      <c r="D421" s="85"/>
      <c r="E421" s="85"/>
      <c r="F421" s="85"/>
      <c r="G421" s="85"/>
      <c r="H421" s="85"/>
      <c r="I421" s="85"/>
      <c r="J421" s="38"/>
    </row>
    <row r="422" spans="1:17" hidden="1" x14ac:dyDescent="0.3">
      <c r="A422" s="7" t="s">
        <v>54</v>
      </c>
    </row>
    <row r="423" spans="1:17" hidden="1" x14ac:dyDescent="0.3">
      <c r="A423" s="7" t="s">
        <v>131</v>
      </c>
    </row>
    <row r="424" spans="1:17" ht="16.95" customHeight="1" x14ac:dyDescent="0.3">
      <c r="A424" s="7">
        <v>5</v>
      </c>
      <c r="B424" s="16" t="s">
        <v>195</v>
      </c>
      <c r="C424" s="86" t="s">
        <v>196</v>
      </c>
      <c r="D424" s="86"/>
      <c r="E424" s="86"/>
      <c r="F424" s="39"/>
      <c r="G424" s="39"/>
      <c r="H424" s="39"/>
      <c r="I424" s="39"/>
      <c r="J424" s="40"/>
      <c r="K424" s="7"/>
    </row>
    <row r="425" spans="1:17" x14ac:dyDescent="0.3">
      <c r="A425" s="7">
        <v>6</v>
      </c>
      <c r="B425" s="16" t="s">
        <v>197</v>
      </c>
      <c r="C425" s="87" t="s">
        <v>198</v>
      </c>
      <c r="D425" s="87"/>
      <c r="E425" s="87"/>
      <c r="F425" s="45"/>
      <c r="G425" s="45"/>
      <c r="H425" s="45"/>
      <c r="I425" s="45"/>
      <c r="J425" s="46"/>
      <c r="K425" s="7"/>
    </row>
    <row r="426" spans="1:17" x14ac:dyDescent="0.3">
      <c r="A426" s="7">
        <v>9</v>
      </c>
      <c r="B426" s="21" t="s">
        <v>199</v>
      </c>
      <c r="C426" s="82" t="s">
        <v>198</v>
      </c>
      <c r="D426" s="83"/>
      <c r="E426" s="83"/>
      <c r="F426" s="23" t="s">
        <v>11</v>
      </c>
      <c r="G426" s="33">
        <f>ROUND(SUM(G427:G427), 2 )</f>
        <v>8</v>
      </c>
      <c r="H426" s="33"/>
      <c r="I426" s="25"/>
      <c r="J426" s="26">
        <f>IF(AND(G426= "",H426= ""), 0, ROUND(ROUND(I426, 2) * ROUND(IF(H426="",G426,H426),  2), 2))</f>
        <v>0</v>
      </c>
      <c r="K426" s="7"/>
      <c r="M426" s="27">
        <v>0.2</v>
      </c>
      <c r="Q426" s="7">
        <v>17657</v>
      </c>
    </row>
    <row r="427" spans="1:17" hidden="1" x14ac:dyDescent="0.3">
      <c r="A427" s="28" t="s">
        <v>47</v>
      </c>
      <c r="B427" s="22"/>
      <c r="C427" s="84" t="s">
        <v>46</v>
      </c>
      <c r="D427" s="84"/>
      <c r="E427" s="84"/>
      <c r="F427" s="84"/>
      <c r="G427" s="34">
        <v>8</v>
      </c>
      <c r="H427" s="30"/>
      <c r="J427" s="22"/>
    </row>
    <row r="428" spans="1:17" x14ac:dyDescent="0.3">
      <c r="A428" s="7" t="s">
        <v>49</v>
      </c>
      <c r="B428" s="21"/>
      <c r="C428" s="7" t="s">
        <v>128</v>
      </c>
      <c r="G428" s="36">
        <v>8</v>
      </c>
      <c r="I428" s="37" t="s">
        <v>66</v>
      </c>
      <c r="J428" s="22"/>
    </row>
    <row r="429" spans="1:17" ht="40.799999999999997" hidden="1" x14ac:dyDescent="0.3">
      <c r="A429" s="7" t="s">
        <v>52</v>
      </c>
    </row>
    <row r="430" spans="1:17" hidden="1" x14ac:dyDescent="0.3">
      <c r="A430" s="7" t="s">
        <v>48</v>
      </c>
    </row>
    <row r="431" spans="1:17" hidden="1" x14ac:dyDescent="0.3">
      <c r="A431" s="7" t="s">
        <v>48</v>
      </c>
    </row>
    <row r="432" spans="1:17" hidden="1" x14ac:dyDescent="0.3">
      <c r="A432" s="7" t="s">
        <v>53</v>
      </c>
    </row>
    <row r="433" spans="1:17" x14ac:dyDescent="0.3">
      <c r="A433" s="7" t="s">
        <v>74</v>
      </c>
      <c r="B433" s="38"/>
      <c r="C433" s="85" t="s">
        <v>130</v>
      </c>
      <c r="D433" s="85"/>
      <c r="E433" s="85"/>
      <c r="F433" s="85"/>
      <c r="G433" s="85"/>
      <c r="H433" s="85"/>
      <c r="I433" s="85"/>
      <c r="J433" s="38"/>
    </row>
    <row r="434" spans="1:17" hidden="1" x14ac:dyDescent="0.3">
      <c r="A434" s="7" t="s">
        <v>54</v>
      </c>
    </row>
    <row r="435" spans="1:17" hidden="1" x14ac:dyDescent="0.3">
      <c r="A435" s="7" t="s">
        <v>200</v>
      </c>
    </row>
    <row r="436" spans="1:17" hidden="1" x14ac:dyDescent="0.3">
      <c r="A436" s="7" t="s">
        <v>131</v>
      </c>
    </row>
    <row r="437" spans="1:17" ht="16.95" customHeight="1" x14ac:dyDescent="0.3">
      <c r="A437" s="7">
        <v>5</v>
      </c>
      <c r="B437" s="16" t="s">
        <v>201</v>
      </c>
      <c r="C437" s="86" t="s">
        <v>202</v>
      </c>
      <c r="D437" s="86"/>
      <c r="E437" s="86"/>
      <c r="F437" s="39"/>
      <c r="G437" s="39"/>
      <c r="H437" s="39"/>
      <c r="I437" s="39"/>
      <c r="J437" s="40"/>
      <c r="K437" s="7"/>
    </row>
    <row r="438" spans="1:17" x14ac:dyDescent="0.3">
      <c r="A438" s="7">
        <v>9</v>
      </c>
      <c r="B438" s="21" t="s">
        <v>203</v>
      </c>
      <c r="C438" s="82" t="s">
        <v>204</v>
      </c>
      <c r="D438" s="83"/>
      <c r="E438" s="83"/>
      <c r="F438" s="23" t="s">
        <v>11</v>
      </c>
      <c r="G438" s="33">
        <f>ROUND(SUM(G439:G439), 2 )</f>
        <v>40</v>
      </c>
      <c r="H438" s="33"/>
      <c r="I438" s="25"/>
      <c r="J438" s="26">
        <f>IF(AND(G438= "",H438= ""), 0, ROUND(ROUND(I438, 2) * ROUND(IF(H438="",G438,H438),  2), 2))</f>
        <v>0</v>
      </c>
      <c r="K438" s="7"/>
      <c r="M438" s="27">
        <v>0.2</v>
      </c>
      <c r="Q438" s="7">
        <v>17657</v>
      </c>
    </row>
    <row r="439" spans="1:17" hidden="1" x14ac:dyDescent="0.3">
      <c r="A439" s="28" t="s">
        <v>150</v>
      </c>
      <c r="B439" s="22"/>
      <c r="C439" s="84" t="s">
        <v>149</v>
      </c>
      <c r="D439" s="84"/>
      <c r="E439" s="84"/>
      <c r="F439" s="84"/>
      <c r="G439" s="34">
        <v>40</v>
      </c>
      <c r="H439" s="30"/>
      <c r="J439" s="22"/>
    </row>
    <row r="440" spans="1:17" hidden="1" x14ac:dyDescent="0.3">
      <c r="A440" s="7" t="s">
        <v>48</v>
      </c>
    </row>
    <row r="441" spans="1:17" hidden="1" x14ac:dyDescent="0.3">
      <c r="A441" s="7" t="s">
        <v>48</v>
      </c>
    </row>
    <row r="442" spans="1:17" ht="20.7" customHeight="1" x14ac:dyDescent="0.3">
      <c r="A442" s="7" t="s">
        <v>49</v>
      </c>
      <c r="B442" s="21"/>
      <c r="C442" s="7" t="s">
        <v>205</v>
      </c>
      <c r="G442" s="36">
        <v>15</v>
      </c>
      <c r="I442" s="37" t="s">
        <v>66</v>
      </c>
      <c r="J442" s="22"/>
    </row>
    <row r="443" spans="1:17" ht="40.799999999999997" hidden="1" x14ac:dyDescent="0.3">
      <c r="A443" s="7" t="s">
        <v>153</v>
      </c>
    </row>
    <row r="444" spans="1:17" ht="20.7" customHeight="1" x14ac:dyDescent="0.3">
      <c r="A444" s="7" t="s">
        <v>49</v>
      </c>
      <c r="B444" s="21"/>
      <c r="C444" s="7" t="s">
        <v>206</v>
      </c>
      <c r="G444" s="36">
        <v>25</v>
      </c>
      <c r="I444" s="37" t="s">
        <v>66</v>
      </c>
      <c r="J444" s="22"/>
    </row>
    <row r="445" spans="1:17" ht="40.799999999999997" hidden="1" x14ac:dyDescent="0.3">
      <c r="A445" s="7" t="s">
        <v>153</v>
      </c>
    </row>
    <row r="446" spans="1:17" hidden="1" x14ac:dyDescent="0.3">
      <c r="A446" s="7" t="s">
        <v>53</v>
      </c>
    </row>
    <row r="447" spans="1:17" x14ac:dyDescent="0.3">
      <c r="A447" s="7" t="s">
        <v>74</v>
      </c>
      <c r="B447" s="38"/>
      <c r="C447" s="85" t="s">
        <v>130</v>
      </c>
      <c r="D447" s="85"/>
      <c r="E447" s="85"/>
      <c r="F447" s="85"/>
      <c r="G447" s="85"/>
      <c r="H447" s="85"/>
      <c r="I447" s="85"/>
      <c r="J447" s="38"/>
    </row>
    <row r="448" spans="1:17" hidden="1" x14ac:dyDescent="0.3">
      <c r="A448" s="7" t="s">
        <v>54</v>
      </c>
    </row>
    <row r="449" spans="1:17" x14ac:dyDescent="0.3">
      <c r="A449" s="7">
        <v>9</v>
      </c>
      <c r="B449" s="21" t="s">
        <v>207</v>
      </c>
      <c r="C449" s="82" t="s">
        <v>208</v>
      </c>
      <c r="D449" s="83"/>
      <c r="E449" s="83"/>
      <c r="F449" s="23" t="s">
        <v>11</v>
      </c>
      <c r="G449" s="33">
        <f>ROUND(SUM(G450:G451), 2 )</f>
        <v>40</v>
      </c>
      <c r="H449" s="33"/>
      <c r="I449" s="25"/>
      <c r="J449" s="26">
        <f>IF(AND(G449= "",H449= ""), 0, ROUND(ROUND(I449, 2) * ROUND(IF(H449="",G449,H449),  2), 2))</f>
        <v>0</v>
      </c>
      <c r="K449" s="7"/>
      <c r="M449" s="27">
        <v>0.2</v>
      </c>
      <c r="Q449" s="7" t="str">
        <f>IF(H449= "", "", 1032)</f>
        <v/>
      </c>
    </row>
    <row r="450" spans="1:17" hidden="1" x14ac:dyDescent="0.3">
      <c r="A450" s="28" t="s">
        <v>58</v>
      </c>
      <c r="B450" s="22"/>
      <c r="C450" s="84" t="s">
        <v>57</v>
      </c>
      <c r="D450" s="84"/>
      <c r="E450" s="84"/>
      <c r="F450" s="84"/>
      <c r="G450" s="34">
        <v>25</v>
      </c>
      <c r="H450" s="30"/>
      <c r="J450" s="22"/>
    </row>
    <row r="451" spans="1:17" hidden="1" x14ac:dyDescent="0.3">
      <c r="A451" s="28" t="s">
        <v>150</v>
      </c>
      <c r="B451" s="22"/>
      <c r="C451" s="84" t="s">
        <v>149</v>
      </c>
      <c r="D451" s="84"/>
      <c r="E451" s="84"/>
      <c r="F451" s="84"/>
      <c r="G451" s="34">
        <v>15</v>
      </c>
      <c r="H451" s="30"/>
      <c r="J451" s="22"/>
    </row>
    <row r="452" spans="1:17" hidden="1" x14ac:dyDescent="0.3">
      <c r="G452" s="35">
        <f>G450</f>
        <v>25</v>
      </c>
      <c r="H452" s="35" t="str">
        <f>IF(H450= "", "", H450)</f>
        <v/>
      </c>
      <c r="J452" s="35">
        <f>IF(AND(G452= "",H452= ""), 0, ROUND(ROUND(I449, 2) * ROUND(IF(H452="",G452,H452),  2), 2))</f>
        <v>0</v>
      </c>
      <c r="K452" s="7">
        <f>K449</f>
        <v>0</v>
      </c>
      <c r="Q452" s="7">
        <f>IF(H449= "", 17657, "")</f>
        <v>17657</v>
      </c>
    </row>
    <row r="453" spans="1:17" hidden="1" x14ac:dyDescent="0.3">
      <c r="G453" s="35">
        <f>G451</f>
        <v>15</v>
      </c>
      <c r="H453" s="35" t="str">
        <f>IF(H451= "", "", H451)</f>
        <v/>
      </c>
      <c r="J453" s="35">
        <f>IF(AND(G453= "",H453= ""), 0, ROUND(ROUND(I449, 2) * ROUND(IF(H453="",G453,H453),  2), 2))</f>
        <v>0</v>
      </c>
      <c r="K453" s="7">
        <f>K449</f>
        <v>0</v>
      </c>
      <c r="Q453" s="7">
        <f>IF(H449= "", 17657, "")</f>
        <v>17657</v>
      </c>
    </row>
    <row r="454" spans="1:17" hidden="1" x14ac:dyDescent="0.3">
      <c r="A454" s="7" t="s">
        <v>48</v>
      </c>
    </row>
    <row r="455" spans="1:17" hidden="1" x14ac:dyDescent="0.3">
      <c r="A455" s="7" t="s">
        <v>48</v>
      </c>
    </row>
    <row r="456" spans="1:17" hidden="1" x14ac:dyDescent="0.3">
      <c r="A456" s="7" t="s">
        <v>48</v>
      </c>
    </row>
    <row r="457" spans="1:17" hidden="1" x14ac:dyDescent="0.3">
      <c r="A457" s="7" t="s">
        <v>48</v>
      </c>
    </row>
    <row r="458" spans="1:17" hidden="1" x14ac:dyDescent="0.3">
      <c r="A458" s="7" t="s">
        <v>48</v>
      </c>
    </row>
    <row r="459" spans="1:17" hidden="1" x14ac:dyDescent="0.3">
      <c r="A459" s="7" t="s">
        <v>48</v>
      </c>
    </row>
    <row r="460" spans="1:17" hidden="1" x14ac:dyDescent="0.3">
      <c r="A460" s="7" t="s">
        <v>48</v>
      </c>
    </row>
    <row r="461" spans="1:17" hidden="1" x14ac:dyDescent="0.3">
      <c r="A461" s="7" t="s">
        <v>48</v>
      </c>
    </row>
    <row r="462" spans="1:17" hidden="1" x14ac:dyDescent="0.3">
      <c r="A462" s="7" t="s">
        <v>48</v>
      </c>
    </row>
    <row r="463" spans="1:17" hidden="1" x14ac:dyDescent="0.3">
      <c r="A463" s="7" t="s">
        <v>48</v>
      </c>
    </row>
    <row r="464" spans="1:17" ht="20.7" customHeight="1" x14ac:dyDescent="0.3">
      <c r="A464" s="7" t="s">
        <v>49</v>
      </c>
      <c r="B464" s="21"/>
      <c r="C464" s="7" t="s">
        <v>209</v>
      </c>
      <c r="G464" s="36">
        <v>15</v>
      </c>
      <c r="I464" s="37" t="s">
        <v>66</v>
      </c>
      <c r="J464" s="22"/>
    </row>
    <row r="465" spans="1:17" ht="40.799999999999997" hidden="1" x14ac:dyDescent="0.3">
      <c r="A465" s="7" t="s">
        <v>153</v>
      </c>
    </row>
    <row r="466" spans="1:17" ht="20.7" customHeight="1" x14ac:dyDescent="0.3">
      <c r="A466" s="7" t="s">
        <v>49</v>
      </c>
      <c r="B466" s="21"/>
      <c r="C466" s="7" t="s">
        <v>210</v>
      </c>
      <c r="G466" s="36">
        <v>25</v>
      </c>
      <c r="I466" s="37" t="s">
        <v>66</v>
      </c>
      <c r="J466" s="22"/>
    </row>
    <row r="467" spans="1:17" ht="40.799999999999997" hidden="1" x14ac:dyDescent="0.3">
      <c r="A467" s="7" t="s">
        <v>67</v>
      </c>
    </row>
    <row r="468" spans="1:17" hidden="1" x14ac:dyDescent="0.3">
      <c r="A468" s="7" t="s">
        <v>53</v>
      </c>
    </row>
    <row r="469" spans="1:17" x14ac:dyDescent="0.3">
      <c r="A469" s="7" t="s">
        <v>74</v>
      </c>
      <c r="B469" s="38"/>
      <c r="C469" s="85" t="s">
        <v>211</v>
      </c>
      <c r="D469" s="85"/>
      <c r="E469" s="85"/>
      <c r="F469" s="85"/>
      <c r="G469" s="85"/>
      <c r="H469" s="85"/>
      <c r="I469" s="85"/>
      <c r="J469" s="38"/>
    </row>
    <row r="470" spans="1:17" hidden="1" x14ac:dyDescent="0.3">
      <c r="A470" s="7" t="s">
        <v>54</v>
      </c>
    </row>
    <row r="471" spans="1:17" hidden="1" x14ac:dyDescent="0.3">
      <c r="A471" s="7" t="s">
        <v>131</v>
      </c>
    </row>
    <row r="472" spans="1:17" hidden="1" x14ac:dyDescent="0.3">
      <c r="A472" s="7" t="s">
        <v>115</v>
      </c>
    </row>
    <row r="473" spans="1:17" ht="18" customHeight="1" x14ac:dyDescent="0.3">
      <c r="A473" s="7">
        <v>4</v>
      </c>
      <c r="B473" s="16" t="s">
        <v>212</v>
      </c>
      <c r="C473" s="81" t="s">
        <v>213</v>
      </c>
      <c r="D473" s="81"/>
      <c r="E473" s="81"/>
      <c r="F473" s="19"/>
      <c r="G473" s="19"/>
      <c r="H473" s="19"/>
      <c r="I473" s="19"/>
      <c r="J473" s="20"/>
      <c r="K473" s="7"/>
    </row>
    <row r="474" spans="1:17" x14ac:dyDescent="0.3">
      <c r="A474" s="7">
        <v>5</v>
      </c>
      <c r="B474" s="16" t="s">
        <v>214</v>
      </c>
      <c r="C474" s="86" t="s">
        <v>215</v>
      </c>
      <c r="D474" s="86"/>
      <c r="E474" s="86"/>
      <c r="F474" s="39"/>
      <c r="G474" s="39"/>
      <c r="H474" s="39"/>
      <c r="I474" s="39"/>
      <c r="J474" s="40"/>
      <c r="K474" s="7"/>
    </row>
    <row r="475" spans="1:17" ht="16.95" customHeight="1" x14ac:dyDescent="0.3">
      <c r="A475" s="7">
        <v>6</v>
      </c>
      <c r="B475" s="16" t="s">
        <v>216</v>
      </c>
      <c r="C475" s="87" t="s">
        <v>217</v>
      </c>
      <c r="D475" s="87"/>
      <c r="E475" s="87"/>
      <c r="F475" s="45"/>
      <c r="G475" s="45"/>
      <c r="H475" s="45"/>
      <c r="I475" s="45"/>
      <c r="J475" s="46"/>
      <c r="K475" s="7"/>
    </row>
    <row r="476" spans="1:17" x14ac:dyDescent="0.3">
      <c r="A476" s="7">
        <v>9</v>
      </c>
      <c r="B476" s="21" t="s">
        <v>218</v>
      </c>
      <c r="C476" s="82" t="s">
        <v>219</v>
      </c>
      <c r="D476" s="83"/>
      <c r="E476" s="83"/>
      <c r="F476" s="23" t="s">
        <v>11</v>
      </c>
      <c r="G476" s="33">
        <f>ROUND(SUM(G477:G477), 2 )</f>
        <v>32</v>
      </c>
      <c r="H476" s="33"/>
      <c r="I476" s="25"/>
      <c r="J476" s="26">
        <f>IF(AND(G476= "",H476= ""), 0, ROUND(ROUND(I476, 2) * ROUND(IF(H476="",G476,H476),  2), 2))</f>
        <v>0</v>
      </c>
      <c r="K476" s="7"/>
      <c r="M476" s="27">
        <v>0.2</v>
      </c>
      <c r="Q476" s="7">
        <v>17657</v>
      </c>
    </row>
    <row r="477" spans="1:17" hidden="1" x14ac:dyDescent="0.3">
      <c r="A477" s="28" t="s">
        <v>47</v>
      </c>
      <c r="B477" s="22"/>
      <c r="C477" s="84" t="s">
        <v>46</v>
      </c>
      <c r="D477" s="84"/>
      <c r="E477" s="84"/>
      <c r="F477" s="84"/>
      <c r="G477" s="34">
        <v>32</v>
      </c>
      <c r="H477" s="30"/>
      <c r="J477" s="22"/>
    </row>
    <row r="478" spans="1:17" x14ac:dyDescent="0.3">
      <c r="A478" s="7" t="s">
        <v>49</v>
      </c>
      <c r="B478" s="21"/>
      <c r="C478" s="7" t="s">
        <v>220</v>
      </c>
      <c r="G478" s="36">
        <v>32</v>
      </c>
      <c r="I478" s="37" t="s">
        <v>66</v>
      </c>
      <c r="J478" s="22"/>
    </row>
    <row r="479" spans="1:17" ht="40.799999999999997" hidden="1" x14ac:dyDescent="0.3">
      <c r="A479" s="7" t="s">
        <v>52</v>
      </c>
    </row>
    <row r="480" spans="1:17" hidden="1" x14ac:dyDescent="0.3">
      <c r="A480" s="7" t="s">
        <v>48</v>
      </c>
    </row>
    <row r="481" spans="1:17" hidden="1" x14ac:dyDescent="0.3">
      <c r="A481" s="7" t="s">
        <v>48</v>
      </c>
    </row>
    <row r="482" spans="1:17" hidden="1" x14ac:dyDescent="0.3">
      <c r="A482" s="7" t="s">
        <v>48</v>
      </c>
    </row>
    <row r="483" spans="1:17" hidden="1" x14ac:dyDescent="0.3">
      <c r="A483" s="7" t="s">
        <v>48</v>
      </c>
    </row>
    <row r="484" spans="1:17" hidden="1" x14ac:dyDescent="0.3">
      <c r="A484" s="7" t="s">
        <v>48</v>
      </c>
    </row>
    <row r="485" spans="1:17" hidden="1" x14ac:dyDescent="0.3">
      <c r="A485" s="7" t="s">
        <v>48</v>
      </c>
    </row>
    <row r="486" spans="1:17" hidden="1" x14ac:dyDescent="0.3">
      <c r="A486" s="7" t="s">
        <v>53</v>
      </c>
    </row>
    <row r="487" spans="1:17" x14ac:dyDescent="0.3">
      <c r="A487" s="7" t="s">
        <v>74</v>
      </c>
      <c r="B487" s="38"/>
      <c r="C487" s="85" t="s">
        <v>130</v>
      </c>
      <c r="D487" s="85"/>
      <c r="E487" s="85"/>
      <c r="F487" s="85"/>
      <c r="G487" s="85"/>
      <c r="H487" s="85"/>
      <c r="I487" s="85"/>
      <c r="J487" s="38"/>
    </row>
    <row r="488" spans="1:17" hidden="1" x14ac:dyDescent="0.3">
      <c r="A488" s="7" t="s">
        <v>54</v>
      </c>
    </row>
    <row r="489" spans="1:17" hidden="1" x14ac:dyDescent="0.3">
      <c r="A489" s="7" t="s">
        <v>200</v>
      </c>
    </row>
    <row r="490" spans="1:17" x14ac:dyDescent="0.3">
      <c r="A490" s="7">
        <v>6</v>
      </c>
      <c r="B490" s="16" t="s">
        <v>221</v>
      </c>
      <c r="C490" s="87" t="s">
        <v>222</v>
      </c>
      <c r="D490" s="87"/>
      <c r="E490" s="87"/>
      <c r="F490" s="45"/>
      <c r="G490" s="45"/>
      <c r="H490" s="45"/>
      <c r="I490" s="45"/>
      <c r="J490" s="46"/>
      <c r="K490" s="7"/>
    </row>
    <row r="491" spans="1:17" x14ac:dyDescent="0.3">
      <c r="A491" s="7">
        <v>9</v>
      </c>
      <c r="B491" s="21" t="s">
        <v>223</v>
      </c>
      <c r="C491" s="82" t="s">
        <v>224</v>
      </c>
      <c r="D491" s="83"/>
      <c r="E491" s="83"/>
      <c r="F491" s="23" t="s">
        <v>11</v>
      </c>
      <c r="G491" s="33">
        <f>ROUND(SUM(G492:G492), 2 )</f>
        <v>6.24</v>
      </c>
      <c r="H491" s="33"/>
      <c r="I491" s="25"/>
      <c r="J491" s="26">
        <f>IF(AND(G491= "",H491= ""), 0, ROUND(ROUND(I491, 2) * ROUND(IF(H491="",G491,H491),  2), 2))</f>
        <v>0</v>
      </c>
      <c r="K491" s="7"/>
      <c r="M491" s="27">
        <v>0.2</v>
      </c>
      <c r="Q491" s="7">
        <v>17657</v>
      </c>
    </row>
    <row r="492" spans="1:17" hidden="1" x14ac:dyDescent="0.3">
      <c r="A492" s="28" t="s">
        <v>47</v>
      </c>
      <c r="B492" s="22"/>
      <c r="C492" s="84" t="s">
        <v>46</v>
      </c>
      <c r="D492" s="84"/>
      <c r="E492" s="84"/>
      <c r="F492" s="84"/>
      <c r="G492" s="34">
        <v>6.24</v>
      </c>
      <c r="H492" s="30"/>
      <c r="J492" s="22"/>
    </row>
    <row r="493" spans="1:17" hidden="1" x14ac:dyDescent="0.3">
      <c r="A493" s="7" t="s">
        <v>48</v>
      </c>
    </row>
    <row r="494" spans="1:17" hidden="1" x14ac:dyDescent="0.3">
      <c r="A494" s="7" t="s">
        <v>48</v>
      </c>
    </row>
    <row r="495" spans="1:17" x14ac:dyDescent="0.3">
      <c r="A495" s="7" t="s">
        <v>49</v>
      </c>
      <c r="B495" s="21"/>
      <c r="C495" s="7" t="s">
        <v>225</v>
      </c>
      <c r="G495" s="36">
        <v>6.24</v>
      </c>
      <c r="I495" s="37" t="s">
        <v>66</v>
      </c>
      <c r="J495" s="22"/>
    </row>
    <row r="496" spans="1:17" ht="40.799999999999997" hidden="1" x14ac:dyDescent="0.3">
      <c r="A496" s="7" t="s">
        <v>52</v>
      </c>
    </row>
    <row r="497" spans="1:17" hidden="1" x14ac:dyDescent="0.3">
      <c r="A497" s="7" t="s">
        <v>53</v>
      </c>
    </row>
    <row r="498" spans="1:17" x14ac:dyDescent="0.3">
      <c r="A498" s="7" t="s">
        <v>74</v>
      </c>
      <c r="B498" s="38"/>
      <c r="C498" s="85" t="s">
        <v>226</v>
      </c>
      <c r="D498" s="85"/>
      <c r="E498" s="85"/>
      <c r="F498" s="85"/>
      <c r="G498" s="85"/>
      <c r="H498" s="85"/>
      <c r="I498" s="85"/>
      <c r="J498" s="38"/>
    </row>
    <row r="499" spans="1:17" hidden="1" x14ac:dyDescent="0.3">
      <c r="A499" s="7" t="s">
        <v>54</v>
      </c>
    </row>
    <row r="500" spans="1:17" hidden="1" x14ac:dyDescent="0.3">
      <c r="A500" s="7" t="s">
        <v>200</v>
      </c>
    </row>
    <row r="501" spans="1:17" x14ac:dyDescent="0.3">
      <c r="A501" s="7">
        <v>6</v>
      </c>
      <c r="B501" s="16" t="s">
        <v>227</v>
      </c>
      <c r="C501" s="87" t="s">
        <v>228</v>
      </c>
      <c r="D501" s="87"/>
      <c r="E501" s="87"/>
      <c r="F501" s="45"/>
      <c r="G501" s="45"/>
      <c r="H501" s="45"/>
      <c r="I501" s="45"/>
      <c r="J501" s="46"/>
      <c r="K501" s="7"/>
    </row>
    <row r="502" spans="1:17" x14ac:dyDescent="0.3">
      <c r="A502" s="7">
        <v>9</v>
      </c>
      <c r="B502" s="21" t="s">
        <v>229</v>
      </c>
      <c r="C502" s="82" t="s">
        <v>230</v>
      </c>
      <c r="D502" s="83"/>
      <c r="E502" s="83"/>
      <c r="F502" s="23" t="s">
        <v>11</v>
      </c>
      <c r="G502" s="33">
        <f>ROUND(SUM(G503:G503), 2 )</f>
        <v>64</v>
      </c>
      <c r="H502" s="33"/>
      <c r="I502" s="25"/>
      <c r="J502" s="26">
        <f>IF(AND(G502= "",H502= ""), 0, ROUND(ROUND(I502, 2) * ROUND(IF(H502="",G502,H502),  2), 2))</f>
        <v>0</v>
      </c>
      <c r="K502" s="7"/>
      <c r="M502" s="27">
        <v>0.2</v>
      </c>
      <c r="Q502" s="7">
        <v>17657</v>
      </c>
    </row>
    <row r="503" spans="1:17" hidden="1" x14ac:dyDescent="0.3">
      <c r="A503" s="28" t="s">
        <v>47</v>
      </c>
      <c r="B503" s="22"/>
      <c r="C503" s="84" t="s">
        <v>46</v>
      </c>
      <c r="D503" s="84"/>
      <c r="E503" s="84"/>
      <c r="F503" s="84"/>
      <c r="G503" s="34">
        <v>64</v>
      </c>
      <c r="H503" s="30"/>
      <c r="J503" s="22"/>
    </row>
    <row r="504" spans="1:17" x14ac:dyDescent="0.3">
      <c r="A504" s="7" t="s">
        <v>49</v>
      </c>
      <c r="B504" s="21"/>
      <c r="C504" s="7" t="s">
        <v>231</v>
      </c>
      <c r="G504" s="36">
        <v>64</v>
      </c>
      <c r="I504" s="37" t="s">
        <v>66</v>
      </c>
      <c r="J504" s="22"/>
    </row>
    <row r="505" spans="1:17" ht="40.799999999999997" hidden="1" x14ac:dyDescent="0.3">
      <c r="A505" s="7" t="s">
        <v>52</v>
      </c>
    </row>
    <row r="506" spans="1:17" hidden="1" x14ac:dyDescent="0.3">
      <c r="A506" s="7" t="s">
        <v>48</v>
      </c>
    </row>
    <row r="507" spans="1:17" hidden="1" x14ac:dyDescent="0.3">
      <c r="A507" s="7" t="s">
        <v>48</v>
      </c>
    </row>
    <row r="508" spans="1:17" hidden="1" x14ac:dyDescent="0.3">
      <c r="A508" s="7" t="s">
        <v>53</v>
      </c>
    </row>
    <row r="509" spans="1:17" x14ac:dyDescent="0.3">
      <c r="A509" s="7" t="s">
        <v>74</v>
      </c>
      <c r="B509" s="38"/>
      <c r="C509" s="85" t="s">
        <v>130</v>
      </c>
      <c r="D509" s="85"/>
      <c r="E509" s="85"/>
      <c r="F509" s="85"/>
      <c r="G509" s="85"/>
      <c r="H509" s="85"/>
      <c r="I509" s="85"/>
      <c r="J509" s="38"/>
    </row>
    <row r="510" spans="1:17" hidden="1" x14ac:dyDescent="0.3">
      <c r="A510" s="7" t="s">
        <v>54</v>
      </c>
    </row>
    <row r="511" spans="1:17" hidden="1" x14ac:dyDescent="0.3">
      <c r="A511" s="7" t="s">
        <v>200</v>
      </c>
    </row>
    <row r="512" spans="1:17" hidden="1" x14ac:dyDescent="0.3">
      <c r="A512" s="7" t="s">
        <v>131</v>
      </c>
    </row>
    <row r="513" spans="1:17" x14ac:dyDescent="0.3">
      <c r="A513" s="7">
        <v>5</v>
      </c>
      <c r="B513" s="16" t="s">
        <v>232</v>
      </c>
      <c r="C513" s="86" t="s">
        <v>233</v>
      </c>
      <c r="D513" s="86"/>
      <c r="E513" s="86"/>
      <c r="F513" s="39"/>
      <c r="G513" s="39"/>
      <c r="H513" s="39"/>
      <c r="I513" s="39"/>
      <c r="J513" s="40"/>
      <c r="K513" s="7"/>
    </row>
    <row r="514" spans="1:17" x14ac:dyDescent="0.3">
      <c r="A514" s="7">
        <v>9</v>
      </c>
      <c r="B514" s="21" t="s">
        <v>234</v>
      </c>
      <c r="C514" s="82" t="s">
        <v>235</v>
      </c>
      <c r="D514" s="83"/>
      <c r="E514" s="83"/>
      <c r="F514" s="23" t="s">
        <v>45</v>
      </c>
      <c r="G514" s="24">
        <f>ROUND(SUM(G515:G516), 0 )</f>
        <v>3</v>
      </c>
      <c r="H514" s="24"/>
      <c r="I514" s="25"/>
      <c r="J514" s="26">
        <f>IF(AND(G514= "",H514= ""), 0, ROUND(ROUND(I514, 2) * ROUND(IF(H514="",G514,H514),  0), 2))</f>
        <v>0</v>
      </c>
      <c r="K514" s="7"/>
      <c r="M514" s="27">
        <v>0.2</v>
      </c>
      <c r="Q514" s="7" t="str">
        <f>IF(H514= "", "", 1032)</f>
        <v/>
      </c>
    </row>
    <row r="515" spans="1:17" hidden="1" x14ac:dyDescent="0.3">
      <c r="A515" s="28" t="s">
        <v>237</v>
      </c>
      <c r="B515" s="22"/>
      <c r="C515" s="84" t="s">
        <v>236</v>
      </c>
      <c r="D515" s="84"/>
      <c r="E515" s="84"/>
      <c r="F515" s="84"/>
      <c r="G515" s="29">
        <v>2</v>
      </c>
      <c r="H515" s="30"/>
      <c r="J515" s="22"/>
    </row>
    <row r="516" spans="1:17" hidden="1" x14ac:dyDescent="0.3">
      <c r="A516" s="28" t="s">
        <v>239</v>
      </c>
      <c r="B516" s="22"/>
      <c r="C516" s="84" t="s">
        <v>238</v>
      </c>
      <c r="D516" s="84"/>
      <c r="E516" s="84"/>
      <c r="F516" s="84"/>
      <c r="G516" s="29">
        <v>1</v>
      </c>
      <c r="H516" s="30"/>
      <c r="J516" s="22"/>
    </row>
    <row r="517" spans="1:17" hidden="1" x14ac:dyDescent="0.3">
      <c r="G517" s="35">
        <f>G515</f>
        <v>2</v>
      </c>
      <c r="H517" s="35" t="str">
        <f>IF(H515= "", "", H515)</f>
        <v/>
      </c>
      <c r="J517" s="35">
        <f>IF(AND(G517= "",H517= ""), 0, ROUND(ROUND(I514, 2) * ROUND(IF(H517="",G517,H517),  0), 2))</f>
        <v>0</v>
      </c>
      <c r="K517" s="7">
        <f>K514</f>
        <v>0</v>
      </c>
      <c r="Q517" s="7">
        <f>IF(H514= "", 17657, "")</f>
        <v>17657</v>
      </c>
    </row>
    <row r="518" spans="1:17" hidden="1" x14ac:dyDescent="0.3">
      <c r="G518" s="35">
        <f>G516</f>
        <v>1</v>
      </c>
      <c r="H518" s="35" t="str">
        <f>IF(H516= "", "", H516)</f>
        <v/>
      </c>
      <c r="J518" s="35">
        <f>IF(AND(G518= "",H518= ""), 0, ROUND(ROUND(I514, 2) * ROUND(IF(H518="",G518,H518),  0), 2))</f>
        <v>0</v>
      </c>
      <c r="K518" s="7">
        <f>K514</f>
        <v>0</v>
      </c>
      <c r="Q518" s="7">
        <f>IF(H514= "", 17657, "")</f>
        <v>17657</v>
      </c>
    </row>
    <row r="519" spans="1:17" hidden="1" x14ac:dyDescent="0.3">
      <c r="A519" s="7" t="s">
        <v>48</v>
      </c>
    </row>
    <row r="520" spans="1:17" hidden="1" x14ac:dyDescent="0.3">
      <c r="A520" s="7" t="s">
        <v>48</v>
      </c>
    </row>
    <row r="521" spans="1:17" hidden="1" x14ac:dyDescent="0.3">
      <c r="A521" s="7" t="s">
        <v>48</v>
      </c>
    </row>
    <row r="522" spans="1:17" hidden="1" x14ac:dyDescent="0.3">
      <c r="A522" s="7" t="s">
        <v>48</v>
      </c>
    </row>
    <row r="523" spans="1:17" hidden="1" x14ac:dyDescent="0.3">
      <c r="A523" s="7" t="s">
        <v>48</v>
      </c>
    </row>
    <row r="524" spans="1:17" hidden="1" x14ac:dyDescent="0.3">
      <c r="A524" s="7" t="s">
        <v>48</v>
      </c>
    </row>
    <row r="525" spans="1:17" hidden="1" x14ac:dyDescent="0.3">
      <c r="A525" s="7" t="s">
        <v>48</v>
      </c>
    </row>
    <row r="526" spans="1:17" hidden="1" x14ac:dyDescent="0.3">
      <c r="A526" s="7" t="s">
        <v>48</v>
      </c>
    </row>
    <row r="527" spans="1:17" hidden="1" x14ac:dyDescent="0.3">
      <c r="A527" s="7" t="s">
        <v>48</v>
      </c>
    </row>
    <row r="528" spans="1:17" hidden="1" x14ac:dyDescent="0.3">
      <c r="A528" s="7" t="s">
        <v>48</v>
      </c>
    </row>
    <row r="529" spans="1:10" hidden="1" x14ac:dyDescent="0.3">
      <c r="A529" s="7" t="s">
        <v>48</v>
      </c>
    </row>
    <row r="530" spans="1:10" hidden="1" x14ac:dyDescent="0.3">
      <c r="A530" s="7" t="s">
        <v>48</v>
      </c>
    </row>
    <row r="531" spans="1:10" hidden="1" x14ac:dyDescent="0.3">
      <c r="A531" s="7" t="s">
        <v>48</v>
      </c>
    </row>
    <row r="532" spans="1:10" hidden="1" x14ac:dyDescent="0.3">
      <c r="A532" s="7" t="s">
        <v>48</v>
      </c>
    </row>
    <row r="533" spans="1:10" hidden="1" x14ac:dyDescent="0.3">
      <c r="A533" s="7" t="s">
        <v>48</v>
      </c>
    </row>
    <row r="534" spans="1:10" hidden="1" x14ac:dyDescent="0.3">
      <c r="A534" s="7" t="s">
        <v>48</v>
      </c>
    </row>
    <row r="535" spans="1:10" hidden="1" x14ac:dyDescent="0.3">
      <c r="A535" s="7" t="s">
        <v>48</v>
      </c>
    </row>
    <row r="536" spans="1:10" hidden="1" x14ac:dyDescent="0.3">
      <c r="A536" s="7" t="s">
        <v>48</v>
      </c>
    </row>
    <row r="537" spans="1:10" hidden="1" x14ac:dyDescent="0.3">
      <c r="A537" s="7" t="s">
        <v>48</v>
      </c>
    </row>
    <row r="538" spans="1:10" hidden="1" x14ac:dyDescent="0.3">
      <c r="A538" s="7" t="s">
        <v>48</v>
      </c>
    </row>
    <row r="539" spans="1:10" hidden="1" x14ac:dyDescent="0.3">
      <c r="A539" s="7" t="s">
        <v>48</v>
      </c>
    </row>
    <row r="540" spans="1:10" x14ac:dyDescent="0.3">
      <c r="A540" s="7" t="s">
        <v>49</v>
      </c>
      <c r="B540" s="21"/>
      <c r="C540" s="7" t="s">
        <v>240</v>
      </c>
      <c r="G540" s="31">
        <v>2</v>
      </c>
      <c r="I540" s="32" t="s">
        <v>51</v>
      </c>
      <c r="J540" s="22"/>
    </row>
    <row r="541" spans="1:10" ht="61.2" hidden="1" x14ac:dyDescent="0.3">
      <c r="A541" s="7" t="s">
        <v>241</v>
      </c>
    </row>
    <row r="542" spans="1:10" x14ac:dyDescent="0.3">
      <c r="A542" s="7" t="s">
        <v>49</v>
      </c>
      <c r="B542" s="21"/>
      <c r="C542" s="7" t="s">
        <v>242</v>
      </c>
      <c r="G542" s="31">
        <v>1</v>
      </c>
      <c r="I542" s="32" t="s">
        <v>51</v>
      </c>
      <c r="J542" s="22"/>
    </row>
    <row r="543" spans="1:10" ht="51" hidden="1" x14ac:dyDescent="0.3">
      <c r="A543" s="7" t="s">
        <v>243</v>
      </c>
    </row>
    <row r="544" spans="1:10" hidden="1" x14ac:dyDescent="0.3">
      <c r="A544" s="7" t="s">
        <v>53</v>
      </c>
    </row>
    <row r="545" spans="1:17" x14ac:dyDescent="0.3">
      <c r="A545" s="7" t="s">
        <v>74</v>
      </c>
      <c r="B545" s="38"/>
      <c r="C545" s="85" t="s">
        <v>244</v>
      </c>
      <c r="D545" s="85"/>
      <c r="E545" s="85"/>
      <c r="F545" s="85"/>
      <c r="G545" s="85"/>
      <c r="H545" s="85"/>
      <c r="I545" s="85"/>
      <c r="J545" s="38"/>
    </row>
    <row r="546" spans="1:17" hidden="1" x14ac:dyDescent="0.3">
      <c r="A546" s="7" t="s">
        <v>54</v>
      </c>
    </row>
    <row r="547" spans="1:17" x14ac:dyDescent="0.3">
      <c r="A547" s="7">
        <v>6</v>
      </c>
      <c r="B547" s="16" t="s">
        <v>245</v>
      </c>
      <c r="C547" s="87" t="s">
        <v>246</v>
      </c>
      <c r="D547" s="87"/>
      <c r="E547" s="87"/>
      <c r="F547" s="45"/>
      <c r="G547" s="45"/>
      <c r="H547" s="45"/>
      <c r="I547" s="45"/>
      <c r="J547" s="46"/>
      <c r="K547" s="7"/>
    </row>
    <row r="548" spans="1:17" hidden="1" x14ac:dyDescent="0.3">
      <c r="A548" s="7" t="s">
        <v>247</v>
      </c>
    </row>
    <row r="549" spans="1:17" x14ac:dyDescent="0.3">
      <c r="A549" s="7">
        <v>9</v>
      </c>
      <c r="B549" s="21" t="s">
        <v>248</v>
      </c>
      <c r="C549" s="82" t="s">
        <v>249</v>
      </c>
      <c r="D549" s="83"/>
      <c r="E549" s="83"/>
      <c r="F549" s="23" t="s">
        <v>12</v>
      </c>
      <c r="G549" s="24">
        <f>ROUND(SUM(G550:G552), 0 )</f>
        <v>6</v>
      </c>
      <c r="H549" s="24"/>
      <c r="I549" s="25"/>
      <c r="J549" s="26">
        <f>IF(AND(G549= "",H549= ""), 0, ROUND(ROUND(I549, 2) * ROUND(IF(H549="",G549,H549),  0), 2))</f>
        <v>0</v>
      </c>
      <c r="K549" s="7"/>
      <c r="M549" s="27">
        <v>0.2</v>
      </c>
      <c r="Q549" s="7" t="str">
        <f>IF(H549= "", "", 1032)</f>
        <v/>
      </c>
    </row>
    <row r="550" spans="1:17" hidden="1" x14ac:dyDescent="0.3">
      <c r="A550" s="28" t="s">
        <v>58</v>
      </c>
      <c r="B550" s="22"/>
      <c r="C550" s="84" t="s">
        <v>57</v>
      </c>
      <c r="D550" s="84"/>
      <c r="E550" s="84"/>
      <c r="F550" s="84"/>
      <c r="G550" s="29">
        <v>1</v>
      </c>
      <c r="H550" s="30"/>
      <c r="J550" s="22"/>
    </row>
    <row r="551" spans="1:17" hidden="1" x14ac:dyDescent="0.3">
      <c r="A551" s="28" t="s">
        <v>237</v>
      </c>
      <c r="B551" s="22"/>
      <c r="C551" s="84" t="s">
        <v>236</v>
      </c>
      <c r="D551" s="84"/>
      <c r="E551" s="84"/>
      <c r="F551" s="84"/>
      <c r="G551" s="29">
        <v>2</v>
      </c>
      <c r="H551" s="30"/>
      <c r="J551" s="22"/>
    </row>
    <row r="552" spans="1:17" hidden="1" x14ac:dyDescent="0.3">
      <c r="A552" s="28" t="s">
        <v>239</v>
      </c>
      <c r="B552" s="22"/>
      <c r="C552" s="84" t="s">
        <v>238</v>
      </c>
      <c r="D552" s="84"/>
      <c r="E552" s="84"/>
      <c r="F552" s="84"/>
      <c r="G552" s="29">
        <v>3</v>
      </c>
      <c r="H552" s="30"/>
      <c r="J552" s="22"/>
    </row>
    <row r="553" spans="1:17" hidden="1" x14ac:dyDescent="0.3">
      <c r="G553" s="35">
        <f>G550</f>
        <v>1</v>
      </c>
      <c r="H553" s="35" t="str">
        <f>IF(H550= "", "", H550)</f>
        <v/>
      </c>
      <c r="J553" s="35">
        <f>IF(AND(G553= "",H553= ""), 0, ROUND(ROUND(I549, 2) * ROUND(IF(H553="",G553,H553),  0), 2))</f>
        <v>0</v>
      </c>
      <c r="K553" s="7">
        <f>K549</f>
        <v>0</v>
      </c>
      <c r="Q553" s="7">
        <f>IF(H549= "", 17657, "")</f>
        <v>17657</v>
      </c>
    </row>
    <row r="554" spans="1:17" hidden="1" x14ac:dyDescent="0.3">
      <c r="G554" s="35">
        <f>G551</f>
        <v>2</v>
      </c>
      <c r="H554" s="35" t="str">
        <f>IF(H551= "", "", H551)</f>
        <v/>
      </c>
      <c r="J554" s="35">
        <f>IF(AND(G554= "",H554= ""), 0, ROUND(ROUND(I549, 2) * ROUND(IF(H554="",G554,H554),  0), 2))</f>
        <v>0</v>
      </c>
      <c r="K554" s="7">
        <f>K549</f>
        <v>0</v>
      </c>
      <c r="Q554" s="7">
        <f>IF(H549= "", 17657, "")</f>
        <v>17657</v>
      </c>
    </row>
    <row r="555" spans="1:17" hidden="1" x14ac:dyDescent="0.3">
      <c r="G555" s="35">
        <f>G552</f>
        <v>3</v>
      </c>
      <c r="H555" s="35" t="str">
        <f>IF(H552= "", "", H552)</f>
        <v/>
      </c>
      <c r="J555" s="35">
        <f>IF(AND(G555= "",H555= ""), 0, ROUND(ROUND(I549, 2) * ROUND(IF(H555="",G555,H555),  0), 2))</f>
        <v>0</v>
      </c>
      <c r="K555" s="7">
        <f>K549</f>
        <v>0</v>
      </c>
      <c r="Q555" s="7">
        <f>IF(H549= "", 17657, "")</f>
        <v>17657</v>
      </c>
    </row>
    <row r="556" spans="1:17" hidden="1" x14ac:dyDescent="0.3">
      <c r="A556" s="7" t="s">
        <v>48</v>
      </c>
    </row>
    <row r="557" spans="1:17" x14ac:dyDescent="0.3">
      <c r="A557" s="7" t="s">
        <v>49</v>
      </c>
      <c r="B557" s="21"/>
      <c r="C557" s="7" t="s">
        <v>65</v>
      </c>
      <c r="G557" s="31">
        <v>1</v>
      </c>
      <c r="I557" s="32" t="s">
        <v>250</v>
      </c>
      <c r="J557" s="22"/>
    </row>
    <row r="558" spans="1:17" ht="40.799999999999997" hidden="1" x14ac:dyDescent="0.3">
      <c r="A558" s="7" t="s">
        <v>67</v>
      </c>
    </row>
    <row r="559" spans="1:17" x14ac:dyDescent="0.3">
      <c r="A559" s="7" t="s">
        <v>49</v>
      </c>
      <c r="B559" s="21"/>
      <c r="C559" s="7" t="s">
        <v>240</v>
      </c>
      <c r="G559" s="31">
        <v>2</v>
      </c>
      <c r="I559" s="32" t="s">
        <v>250</v>
      </c>
      <c r="J559" s="22"/>
    </row>
    <row r="560" spans="1:17" ht="61.2" hidden="1" x14ac:dyDescent="0.3">
      <c r="A560" s="7" t="s">
        <v>241</v>
      </c>
    </row>
    <row r="561" spans="1:17" x14ac:dyDescent="0.3">
      <c r="A561" s="7" t="s">
        <v>49</v>
      </c>
      <c r="B561" s="21"/>
      <c r="C561" s="7" t="s">
        <v>242</v>
      </c>
      <c r="G561" s="31">
        <v>3</v>
      </c>
      <c r="I561" s="32" t="s">
        <v>250</v>
      </c>
      <c r="J561" s="22"/>
    </row>
    <row r="562" spans="1:17" ht="51" hidden="1" x14ac:dyDescent="0.3">
      <c r="A562" s="7" t="s">
        <v>243</v>
      </c>
    </row>
    <row r="563" spans="1:17" hidden="1" x14ac:dyDescent="0.3">
      <c r="A563" s="7" t="s">
        <v>53</v>
      </c>
    </row>
    <row r="564" spans="1:17" x14ac:dyDescent="0.3">
      <c r="A564" s="7" t="s">
        <v>74</v>
      </c>
      <c r="B564" s="38"/>
      <c r="C564" s="85" t="s">
        <v>251</v>
      </c>
      <c r="D564" s="85"/>
      <c r="E564" s="85"/>
      <c r="F564" s="85"/>
      <c r="G564" s="85"/>
      <c r="H564" s="85"/>
      <c r="I564" s="85"/>
      <c r="J564" s="38"/>
    </row>
    <row r="565" spans="1:17" hidden="1" x14ac:dyDescent="0.3">
      <c r="A565" s="7" t="s">
        <v>54</v>
      </c>
    </row>
    <row r="566" spans="1:17" x14ac:dyDescent="0.3">
      <c r="A566" s="7">
        <v>9</v>
      </c>
      <c r="B566" s="21" t="s">
        <v>252</v>
      </c>
      <c r="C566" s="82" t="s">
        <v>253</v>
      </c>
      <c r="D566" s="83"/>
      <c r="E566" s="83"/>
      <c r="F566" s="23" t="s">
        <v>12</v>
      </c>
      <c r="G566" s="24">
        <f>ROUND(SUM(G567:G568), 0 )</f>
        <v>7</v>
      </c>
      <c r="H566" s="24"/>
      <c r="I566" s="25"/>
      <c r="J566" s="26">
        <f>IF(AND(G566= "",H566= ""), 0, ROUND(ROUND(I566, 2) * ROUND(IF(H566="",G566,H566),  0), 2))</f>
        <v>0</v>
      </c>
      <c r="K566" s="7"/>
      <c r="M566" s="27">
        <v>0.2</v>
      </c>
      <c r="Q566" s="7" t="str">
        <f>IF(H566= "", "", 1032)</f>
        <v/>
      </c>
    </row>
    <row r="567" spans="1:17" hidden="1" x14ac:dyDescent="0.3">
      <c r="A567" s="28" t="s">
        <v>237</v>
      </c>
      <c r="B567" s="22"/>
      <c r="C567" s="84" t="s">
        <v>236</v>
      </c>
      <c r="D567" s="84"/>
      <c r="E567" s="84"/>
      <c r="F567" s="84"/>
      <c r="G567" s="29">
        <v>4</v>
      </c>
      <c r="H567" s="30"/>
      <c r="J567" s="22"/>
    </row>
    <row r="568" spans="1:17" hidden="1" x14ac:dyDescent="0.3">
      <c r="A568" s="28" t="s">
        <v>239</v>
      </c>
      <c r="B568" s="22"/>
      <c r="C568" s="84" t="s">
        <v>238</v>
      </c>
      <c r="D568" s="84"/>
      <c r="E568" s="84"/>
      <c r="F568" s="84"/>
      <c r="G568" s="29">
        <v>3</v>
      </c>
      <c r="H568" s="30"/>
      <c r="J568" s="22"/>
    </row>
    <row r="569" spans="1:17" hidden="1" x14ac:dyDescent="0.3">
      <c r="G569" s="35">
        <f>G567</f>
        <v>4</v>
      </c>
      <c r="H569" s="35" t="str">
        <f>IF(H567= "", "", H567)</f>
        <v/>
      </c>
      <c r="J569" s="35">
        <f>IF(AND(G569= "",H569= ""), 0, ROUND(ROUND(I566, 2) * ROUND(IF(H569="",G569,H569),  0), 2))</f>
        <v>0</v>
      </c>
      <c r="K569" s="7">
        <f>K566</f>
        <v>0</v>
      </c>
      <c r="Q569" s="7">
        <f>IF(H566= "", 17657, "")</f>
        <v>17657</v>
      </c>
    </row>
    <row r="570" spans="1:17" hidden="1" x14ac:dyDescent="0.3">
      <c r="G570" s="35">
        <f>G568</f>
        <v>3</v>
      </c>
      <c r="H570" s="35" t="str">
        <f>IF(H568= "", "", H568)</f>
        <v/>
      </c>
      <c r="J570" s="35">
        <f>IF(AND(G570= "",H570= ""), 0, ROUND(ROUND(I566, 2) * ROUND(IF(H570="",G570,H570),  0), 2))</f>
        <v>0</v>
      </c>
      <c r="K570" s="7">
        <f>K566</f>
        <v>0</v>
      </c>
      <c r="Q570" s="7">
        <f>IF(H566= "", 17657, "")</f>
        <v>17657</v>
      </c>
    </row>
    <row r="571" spans="1:17" hidden="1" x14ac:dyDescent="0.3">
      <c r="A571" s="7" t="s">
        <v>48</v>
      </c>
    </row>
    <row r="572" spans="1:17" x14ac:dyDescent="0.3">
      <c r="A572" s="7" t="s">
        <v>49</v>
      </c>
      <c r="B572" s="21"/>
      <c r="C572" s="7" t="s">
        <v>240</v>
      </c>
      <c r="G572" s="31">
        <v>4</v>
      </c>
      <c r="I572" s="32" t="s">
        <v>250</v>
      </c>
      <c r="J572" s="22"/>
    </row>
    <row r="573" spans="1:17" ht="61.2" hidden="1" x14ac:dyDescent="0.3">
      <c r="A573" s="7" t="s">
        <v>241</v>
      </c>
    </row>
    <row r="574" spans="1:17" x14ac:dyDescent="0.3">
      <c r="A574" s="7" t="s">
        <v>49</v>
      </c>
      <c r="B574" s="21"/>
      <c r="C574" s="7" t="s">
        <v>242</v>
      </c>
      <c r="G574" s="31">
        <v>3</v>
      </c>
      <c r="I574" s="32" t="s">
        <v>250</v>
      </c>
      <c r="J574" s="22"/>
    </row>
    <row r="575" spans="1:17" ht="51" hidden="1" x14ac:dyDescent="0.3">
      <c r="A575" s="7" t="s">
        <v>243</v>
      </c>
    </row>
    <row r="576" spans="1:17" hidden="1" x14ac:dyDescent="0.3">
      <c r="A576" s="7" t="s">
        <v>53</v>
      </c>
    </row>
    <row r="577" spans="1:17" x14ac:dyDescent="0.3">
      <c r="A577" s="7" t="s">
        <v>74</v>
      </c>
      <c r="B577" s="38"/>
      <c r="C577" s="85" t="s">
        <v>251</v>
      </c>
      <c r="D577" s="85"/>
      <c r="E577" s="85"/>
      <c r="F577" s="85"/>
      <c r="G577" s="85"/>
      <c r="H577" s="85"/>
      <c r="I577" s="85"/>
      <c r="J577" s="38"/>
    </row>
    <row r="578" spans="1:17" hidden="1" x14ac:dyDescent="0.3">
      <c r="A578" s="7" t="s">
        <v>54</v>
      </c>
    </row>
    <row r="579" spans="1:17" hidden="1" x14ac:dyDescent="0.3">
      <c r="A579" s="7" t="s">
        <v>200</v>
      </c>
    </row>
    <row r="580" spans="1:17" hidden="1" x14ac:dyDescent="0.3">
      <c r="A580" s="7" t="s">
        <v>131</v>
      </c>
    </row>
    <row r="581" spans="1:17" hidden="1" x14ac:dyDescent="0.3">
      <c r="A581" s="7" t="s">
        <v>115</v>
      </c>
    </row>
    <row r="582" spans="1:17" ht="18" customHeight="1" x14ac:dyDescent="0.3">
      <c r="A582" s="7">
        <v>4</v>
      </c>
      <c r="B582" s="16" t="s">
        <v>254</v>
      </c>
      <c r="C582" s="81" t="s">
        <v>255</v>
      </c>
      <c r="D582" s="81"/>
      <c r="E582" s="81"/>
      <c r="F582" s="19"/>
      <c r="G582" s="19"/>
      <c r="H582" s="19"/>
      <c r="I582" s="19"/>
      <c r="J582" s="20"/>
      <c r="K582" s="7"/>
    </row>
    <row r="583" spans="1:17" x14ac:dyDescent="0.3">
      <c r="A583" s="7">
        <v>9</v>
      </c>
      <c r="B583" s="21" t="s">
        <v>256</v>
      </c>
      <c r="C583" s="82" t="s">
        <v>257</v>
      </c>
      <c r="D583" s="83"/>
      <c r="E583" s="83"/>
      <c r="F583" s="23" t="s">
        <v>12</v>
      </c>
      <c r="G583" s="24">
        <f>ROUND(SUM(G584:G584), 0 )</f>
        <v>1</v>
      </c>
      <c r="H583" s="24"/>
      <c r="I583" s="25"/>
      <c r="J583" s="26">
        <f>IF(AND(G583= "",H583= ""), 0, ROUND(ROUND(I583, 2) * ROUND(IF(H583="",G583,H583),  0), 2))</f>
        <v>0</v>
      </c>
      <c r="K583" s="7"/>
      <c r="M583" s="27">
        <v>0.2</v>
      </c>
      <c r="Q583" s="7">
        <v>17657</v>
      </c>
    </row>
    <row r="584" spans="1:17" hidden="1" x14ac:dyDescent="0.3">
      <c r="A584" s="28" t="s">
        <v>150</v>
      </c>
      <c r="B584" s="22"/>
      <c r="C584" s="84" t="s">
        <v>149</v>
      </c>
      <c r="D584" s="84"/>
      <c r="E584" s="84"/>
      <c r="F584" s="84"/>
      <c r="G584" s="29">
        <v>1</v>
      </c>
      <c r="H584" s="30"/>
      <c r="J584" s="22"/>
    </row>
    <row r="585" spans="1:17" hidden="1" x14ac:dyDescent="0.3">
      <c r="A585" s="7" t="s">
        <v>48</v>
      </c>
    </row>
    <row r="586" spans="1:17" hidden="1" x14ac:dyDescent="0.3">
      <c r="A586" s="7" t="s">
        <v>48</v>
      </c>
    </row>
    <row r="587" spans="1:17" ht="20.7" customHeight="1" x14ac:dyDescent="0.3">
      <c r="A587" s="7" t="s">
        <v>49</v>
      </c>
      <c r="B587" s="21"/>
      <c r="C587" s="7" t="s">
        <v>258</v>
      </c>
      <c r="G587" s="31">
        <v>1</v>
      </c>
      <c r="I587" s="32" t="s">
        <v>250</v>
      </c>
      <c r="J587" s="22"/>
    </row>
    <row r="588" spans="1:17" ht="40.799999999999997" hidden="1" x14ac:dyDescent="0.3">
      <c r="A588" s="7" t="s">
        <v>153</v>
      </c>
    </row>
    <row r="589" spans="1:17" hidden="1" x14ac:dyDescent="0.3">
      <c r="A589" s="7" t="s">
        <v>53</v>
      </c>
    </row>
    <row r="590" spans="1:17" x14ac:dyDescent="0.3">
      <c r="A590" s="7" t="s">
        <v>74</v>
      </c>
      <c r="B590" s="38"/>
      <c r="C590" s="85" t="s">
        <v>130</v>
      </c>
      <c r="D590" s="85"/>
      <c r="E590" s="85"/>
      <c r="F590" s="85"/>
      <c r="G590" s="85"/>
      <c r="H590" s="85"/>
      <c r="I590" s="85"/>
      <c r="J590" s="38"/>
    </row>
    <row r="591" spans="1:17" hidden="1" x14ac:dyDescent="0.3">
      <c r="A591" s="7" t="s">
        <v>54</v>
      </c>
    </row>
    <row r="592" spans="1:17" x14ac:dyDescent="0.3">
      <c r="A592" s="7">
        <v>9</v>
      </c>
      <c r="B592" s="21" t="s">
        <v>259</v>
      </c>
      <c r="C592" s="82" t="s">
        <v>260</v>
      </c>
      <c r="D592" s="83"/>
      <c r="E592" s="83"/>
      <c r="F592" s="23" t="s">
        <v>81</v>
      </c>
      <c r="G592" s="33">
        <f>ROUND(SUM(G593:G593), 2 )</f>
        <v>20</v>
      </c>
      <c r="H592" s="33"/>
      <c r="I592" s="25"/>
      <c r="J592" s="26">
        <f>IF(AND(G592= "",H592= ""), 0, ROUND(ROUND(I592, 2) * ROUND(IF(H592="",G592,H592),  2), 2))</f>
        <v>0</v>
      </c>
      <c r="K592" s="7"/>
      <c r="M592" s="27">
        <v>0.2</v>
      </c>
      <c r="Q592" s="7">
        <v>17657</v>
      </c>
    </row>
    <row r="593" spans="1:17" hidden="1" x14ac:dyDescent="0.3">
      <c r="A593" s="28" t="s">
        <v>150</v>
      </c>
      <c r="B593" s="22"/>
      <c r="C593" s="84" t="s">
        <v>149</v>
      </c>
      <c r="D593" s="84"/>
      <c r="E593" s="84"/>
      <c r="F593" s="84"/>
      <c r="G593" s="34">
        <v>20</v>
      </c>
      <c r="H593" s="30"/>
      <c r="J593" s="22"/>
    </row>
    <row r="594" spans="1:17" hidden="1" x14ac:dyDescent="0.3">
      <c r="A594" s="7" t="s">
        <v>48</v>
      </c>
    </row>
    <row r="595" spans="1:17" hidden="1" x14ac:dyDescent="0.3">
      <c r="A595" s="7" t="s">
        <v>48</v>
      </c>
    </row>
    <row r="596" spans="1:17" hidden="1" x14ac:dyDescent="0.3">
      <c r="A596" s="7" t="s">
        <v>48</v>
      </c>
    </row>
    <row r="597" spans="1:17" ht="20.7" customHeight="1" x14ac:dyDescent="0.3">
      <c r="A597" s="7" t="s">
        <v>49</v>
      </c>
      <c r="B597" s="21"/>
      <c r="C597" s="7" t="s">
        <v>261</v>
      </c>
      <c r="G597" s="36">
        <v>15</v>
      </c>
      <c r="I597" s="37" t="s">
        <v>87</v>
      </c>
      <c r="J597" s="22"/>
    </row>
    <row r="598" spans="1:17" ht="40.799999999999997" hidden="1" x14ac:dyDescent="0.3">
      <c r="A598" s="7" t="s">
        <v>153</v>
      </c>
    </row>
    <row r="599" spans="1:17" ht="20.7" customHeight="1" x14ac:dyDescent="0.3">
      <c r="A599" s="7" t="s">
        <v>49</v>
      </c>
      <c r="B599" s="21"/>
      <c r="C599" s="7" t="s">
        <v>262</v>
      </c>
      <c r="G599" s="36">
        <v>5</v>
      </c>
      <c r="I599" s="37" t="s">
        <v>87</v>
      </c>
      <c r="J599" s="22"/>
    </row>
    <row r="600" spans="1:17" ht="40.799999999999997" hidden="1" x14ac:dyDescent="0.3">
      <c r="A600" s="7" t="s">
        <v>153</v>
      </c>
    </row>
    <row r="601" spans="1:17" hidden="1" x14ac:dyDescent="0.3">
      <c r="A601" s="7" t="s">
        <v>53</v>
      </c>
    </row>
    <row r="602" spans="1:17" x14ac:dyDescent="0.3">
      <c r="A602" s="7" t="s">
        <v>74</v>
      </c>
      <c r="B602" s="38"/>
      <c r="C602" s="85" t="s">
        <v>130</v>
      </c>
      <c r="D602" s="85"/>
      <c r="E602" s="85"/>
      <c r="F602" s="85"/>
      <c r="G602" s="85"/>
      <c r="H602" s="85"/>
      <c r="I602" s="85"/>
      <c r="J602" s="38"/>
    </row>
    <row r="603" spans="1:17" hidden="1" x14ac:dyDescent="0.3">
      <c r="A603" s="7" t="s">
        <v>54</v>
      </c>
    </row>
    <row r="604" spans="1:17" hidden="1" x14ac:dyDescent="0.3">
      <c r="A604" s="7" t="s">
        <v>115</v>
      </c>
    </row>
    <row r="605" spans="1:17" ht="18" customHeight="1" x14ac:dyDescent="0.3">
      <c r="A605" s="7">
        <v>4</v>
      </c>
      <c r="B605" s="16" t="s">
        <v>263</v>
      </c>
      <c r="C605" s="81" t="s">
        <v>264</v>
      </c>
      <c r="D605" s="81"/>
      <c r="E605" s="81"/>
      <c r="F605" s="19"/>
      <c r="G605" s="19"/>
      <c r="H605" s="19"/>
      <c r="I605" s="19"/>
      <c r="J605" s="20"/>
      <c r="K605" s="7"/>
    </row>
    <row r="606" spans="1:17" ht="16.95" customHeight="1" x14ac:dyDescent="0.3">
      <c r="A606" s="7">
        <v>5</v>
      </c>
      <c r="B606" s="16" t="s">
        <v>265</v>
      </c>
      <c r="C606" s="86" t="s">
        <v>266</v>
      </c>
      <c r="D606" s="86"/>
      <c r="E606" s="86"/>
      <c r="F606" s="39"/>
      <c r="G606" s="39"/>
      <c r="H606" s="39"/>
      <c r="I606" s="39"/>
      <c r="J606" s="40"/>
      <c r="K606" s="7"/>
    </row>
    <row r="607" spans="1:17" x14ac:dyDescent="0.3">
      <c r="A607" s="7">
        <v>9</v>
      </c>
      <c r="B607" s="21" t="s">
        <v>267</v>
      </c>
      <c r="C607" s="82" t="s">
        <v>268</v>
      </c>
      <c r="D607" s="83"/>
      <c r="E607" s="83"/>
      <c r="F607" s="23" t="s">
        <v>81</v>
      </c>
      <c r="G607" s="33">
        <f>ROUND(SUM(G608:G608), 2 )</f>
        <v>16.600000000000001</v>
      </c>
      <c r="H607" s="33"/>
      <c r="I607" s="25"/>
      <c r="J607" s="26">
        <f>IF(AND(G607= "",H607= ""), 0, ROUND(ROUND(I607, 2) * ROUND(IF(H607="",G607,H607),  2), 2))</f>
        <v>0</v>
      </c>
      <c r="K607" s="7"/>
      <c r="M607" s="27">
        <v>0.2</v>
      </c>
      <c r="Q607" s="7">
        <v>17657</v>
      </c>
    </row>
    <row r="608" spans="1:17" hidden="1" x14ac:dyDescent="0.3">
      <c r="A608" s="28" t="s">
        <v>150</v>
      </c>
      <c r="B608" s="22"/>
      <c r="C608" s="84" t="s">
        <v>149</v>
      </c>
      <c r="D608" s="84"/>
      <c r="E608" s="84"/>
      <c r="F608" s="84"/>
      <c r="G608" s="34">
        <v>16.600000000000001</v>
      </c>
      <c r="H608" s="30"/>
      <c r="J608" s="22"/>
    </row>
    <row r="609" spans="1:17" hidden="1" x14ac:dyDescent="0.3">
      <c r="A609" s="7" t="s">
        <v>48</v>
      </c>
    </row>
    <row r="610" spans="1:17" hidden="1" x14ac:dyDescent="0.3">
      <c r="A610" s="7" t="s">
        <v>48</v>
      </c>
    </row>
    <row r="611" spans="1:17" x14ac:dyDescent="0.3">
      <c r="A611" s="7" t="s">
        <v>49</v>
      </c>
      <c r="B611" s="21"/>
      <c r="C611" s="7" t="s">
        <v>269</v>
      </c>
      <c r="G611" s="36">
        <v>16.600000000000001</v>
      </c>
      <c r="I611" s="37" t="s">
        <v>87</v>
      </c>
      <c r="J611" s="22"/>
    </row>
    <row r="612" spans="1:17" ht="40.799999999999997" hidden="1" x14ac:dyDescent="0.3">
      <c r="A612" s="7" t="s">
        <v>153</v>
      </c>
    </row>
    <row r="613" spans="1:17" hidden="1" x14ac:dyDescent="0.3">
      <c r="A613" s="7" t="s">
        <v>53</v>
      </c>
    </row>
    <row r="614" spans="1:17" x14ac:dyDescent="0.3">
      <c r="A614" s="7" t="s">
        <v>74</v>
      </c>
      <c r="B614" s="38"/>
      <c r="C614" s="85" t="s">
        <v>130</v>
      </c>
      <c r="D614" s="85"/>
      <c r="E614" s="85"/>
      <c r="F614" s="85"/>
      <c r="G614" s="85"/>
      <c r="H614" s="85"/>
      <c r="I614" s="85"/>
      <c r="J614" s="38"/>
    </row>
    <row r="615" spans="1:17" hidden="1" x14ac:dyDescent="0.3">
      <c r="A615" s="7" t="s">
        <v>54</v>
      </c>
    </row>
    <row r="616" spans="1:17" x14ac:dyDescent="0.3">
      <c r="A616" s="7">
        <v>9</v>
      </c>
      <c r="B616" s="21" t="s">
        <v>270</v>
      </c>
      <c r="C616" s="82" t="s">
        <v>271</v>
      </c>
      <c r="D616" s="83"/>
      <c r="E616" s="83"/>
      <c r="F616" s="23" t="s">
        <v>12</v>
      </c>
      <c r="G616" s="24">
        <f>ROUND(SUM(G617:G617), 0 )</f>
        <v>2</v>
      </c>
      <c r="H616" s="24"/>
      <c r="I616" s="25"/>
      <c r="J616" s="26">
        <f>IF(AND(G616= "",H616= ""), 0, ROUND(ROUND(I616, 2) * ROUND(IF(H616="",G616,H616),  0), 2))</f>
        <v>0</v>
      </c>
      <c r="K616" s="7"/>
      <c r="M616" s="27">
        <v>0.2</v>
      </c>
      <c r="Q616" s="7">
        <v>17657</v>
      </c>
    </row>
    <row r="617" spans="1:17" hidden="1" x14ac:dyDescent="0.3">
      <c r="A617" s="28" t="s">
        <v>150</v>
      </c>
      <c r="B617" s="22"/>
      <c r="C617" s="84" t="s">
        <v>149</v>
      </c>
      <c r="D617" s="84"/>
      <c r="E617" s="84"/>
      <c r="F617" s="84"/>
      <c r="G617" s="29">
        <v>2</v>
      </c>
      <c r="H617" s="30"/>
      <c r="J617" s="22"/>
    </row>
    <row r="618" spans="1:17" hidden="1" x14ac:dyDescent="0.3">
      <c r="A618" s="7" t="s">
        <v>48</v>
      </c>
    </row>
    <row r="619" spans="1:17" hidden="1" x14ac:dyDescent="0.3">
      <c r="A619" s="7" t="s">
        <v>48</v>
      </c>
    </row>
    <row r="620" spans="1:17" x14ac:dyDescent="0.3">
      <c r="A620" s="7" t="s">
        <v>49</v>
      </c>
      <c r="B620" s="21"/>
      <c r="C620" s="7" t="s">
        <v>175</v>
      </c>
      <c r="G620" s="31">
        <v>2</v>
      </c>
      <c r="I620" s="32" t="s">
        <v>250</v>
      </c>
      <c r="J620" s="22"/>
    </row>
    <row r="621" spans="1:17" ht="40.799999999999997" hidden="1" x14ac:dyDescent="0.3">
      <c r="A621" s="7" t="s">
        <v>153</v>
      </c>
    </row>
    <row r="622" spans="1:17" hidden="1" x14ac:dyDescent="0.3">
      <c r="A622" s="7" t="s">
        <v>53</v>
      </c>
    </row>
    <row r="623" spans="1:17" x14ac:dyDescent="0.3">
      <c r="A623" s="7" t="s">
        <v>74</v>
      </c>
      <c r="B623" s="38"/>
      <c r="C623" s="85" t="s">
        <v>272</v>
      </c>
      <c r="D623" s="85"/>
      <c r="E623" s="85"/>
      <c r="F623" s="85"/>
      <c r="G623" s="85"/>
      <c r="H623" s="85"/>
      <c r="I623" s="85"/>
      <c r="J623" s="38"/>
    </row>
    <row r="624" spans="1:17" hidden="1" x14ac:dyDescent="0.3">
      <c r="A624" s="7" t="s">
        <v>54</v>
      </c>
    </row>
    <row r="625" spans="1:17" x14ac:dyDescent="0.3">
      <c r="A625" s="7">
        <v>9</v>
      </c>
      <c r="B625" s="21" t="s">
        <v>273</v>
      </c>
      <c r="C625" s="82" t="s">
        <v>274</v>
      </c>
      <c r="D625" s="83"/>
      <c r="E625" s="83"/>
      <c r="F625" s="23" t="s">
        <v>81</v>
      </c>
      <c r="G625" s="33">
        <f>ROUND(SUM(G626:G626), 2 )</f>
        <v>50</v>
      </c>
      <c r="H625" s="33"/>
      <c r="I625" s="25"/>
      <c r="J625" s="26">
        <f>IF(AND(G625= "",H625= ""), 0, ROUND(ROUND(I625, 2) * ROUND(IF(H625="",G625,H625),  2), 2))</f>
        <v>0</v>
      </c>
      <c r="K625" s="7"/>
      <c r="M625" s="27">
        <v>0.2</v>
      </c>
      <c r="Q625" s="7">
        <v>17657</v>
      </c>
    </row>
    <row r="626" spans="1:17" hidden="1" x14ac:dyDescent="0.3">
      <c r="A626" s="28" t="s">
        <v>150</v>
      </c>
      <c r="B626" s="22"/>
      <c r="C626" s="84" t="s">
        <v>149</v>
      </c>
      <c r="D626" s="84"/>
      <c r="E626" s="84"/>
      <c r="F626" s="84"/>
      <c r="G626" s="34">
        <v>50</v>
      </c>
      <c r="H626" s="30"/>
      <c r="J626" s="22"/>
    </row>
    <row r="627" spans="1:17" hidden="1" x14ac:dyDescent="0.3">
      <c r="A627" s="7" t="s">
        <v>48</v>
      </c>
    </row>
    <row r="628" spans="1:17" hidden="1" x14ac:dyDescent="0.3">
      <c r="A628" s="7" t="s">
        <v>48</v>
      </c>
    </row>
    <row r="629" spans="1:17" x14ac:dyDescent="0.3">
      <c r="A629" s="7" t="s">
        <v>49</v>
      </c>
      <c r="B629" s="21"/>
      <c r="C629" s="7" t="s">
        <v>175</v>
      </c>
      <c r="G629" s="36">
        <v>50</v>
      </c>
      <c r="I629" s="37" t="s">
        <v>87</v>
      </c>
      <c r="J629" s="22"/>
    </row>
    <row r="630" spans="1:17" ht="40.799999999999997" hidden="1" x14ac:dyDescent="0.3">
      <c r="A630" s="7" t="s">
        <v>153</v>
      </c>
    </row>
    <row r="631" spans="1:17" hidden="1" x14ac:dyDescent="0.3">
      <c r="A631" s="7" t="s">
        <v>53</v>
      </c>
    </row>
    <row r="632" spans="1:17" x14ac:dyDescent="0.3">
      <c r="A632" s="7" t="s">
        <v>74</v>
      </c>
      <c r="B632" s="38"/>
      <c r="C632" s="85" t="s">
        <v>275</v>
      </c>
      <c r="D632" s="85"/>
      <c r="E632" s="85"/>
      <c r="F632" s="85"/>
      <c r="G632" s="85"/>
      <c r="H632" s="85"/>
      <c r="I632" s="85"/>
      <c r="J632" s="38"/>
    </row>
    <row r="633" spans="1:17" hidden="1" x14ac:dyDescent="0.3">
      <c r="A633" s="7" t="s">
        <v>54</v>
      </c>
    </row>
    <row r="634" spans="1:17" hidden="1" x14ac:dyDescent="0.3">
      <c r="A634" s="7" t="s">
        <v>131</v>
      </c>
    </row>
    <row r="635" spans="1:17" ht="16.95" customHeight="1" x14ac:dyDescent="0.3">
      <c r="A635" s="7">
        <v>5</v>
      </c>
      <c r="B635" s="16" t="s">
        <v>276</v>
      </c>
      <c r="C635" s="86" t="s">
        <v>277</v>
      </c>
      <c r="D635" s="86"/>
      <c r="E635" s="86"/>
      <c r="F635" s="39"/>
      <c r="G635" s="39"/>
      <c r="H635" s="39"/>
      <c r="I635" s="39"/>
      <c r="J635" s="40"/>
      <c r="K635" s="7"/>
    </row>
    <row r="636" spans="1:17" x14ac:dyDescent="0.3">
      <c r="A636" s="7">
        <v>9</v>
      </c>
      <c r="B636" s="21" t="s">
        <v>278</v>
      </c>
      <c r="C636" s="82" t="s">
        <v>279</v>
      </c>
      <c r="D636" s="83"/>
      <c r="E636" s="83"/>
      <c r="F636" s="23" t="s">
        <v>12</v>
      </c>
      <c r="G636" s="24">
        <f>ROUND(SUM(G637:G637), 0 )</f>
        <v>1</v>
      </c>
      <c r="H636" s="24"/>
      <c r="I636" s="25"/>
      <c r="J636" s="26">
        <f>IF(AND(G636= "",H636= ""), 0, ROUND(ROUND(I636, 2) * ROUND(IF(H636="",G636,H636),  0), 2))</f>
        <v>0</v>
      </c>
      <c r="K636" s="7"/>
      <c r="M636" s="27">
        <v>0.2</v>
      </c>
      <c r="Q636" s="7">
        <v>17657</v>
      </c>
    </row>
    <row r="637" spans="1:17" hidden="1" x14ac:dyDescent="0.3">
      <c r="A637" s="28" t="s">
        <v>150</v>
      </c>
      <c r="B637" s="22"/>
      <c r="C637" s="84" t="s">
        <v>149</v>
      </c>
      <c r="D637" s="84"/>
      <c r="E637" s="84"/>
      <c r="F637" s="84"/>
      <c r="G637" s="29">
        <v>1</v>
      </c>
      <c r="H637" s="30"/>
      <c r="J637" s="22"/>
    </row>
    <row r="638" spans="1:17" hidden="1" x14ac:dyDescent="0.3">
      <c r="A638" s="7" t="s">
        <v>48</v>
      </c>
    </row>
    <row r="639" spans="1:17" hidden="1" x14ac:dyDescent="0.3">
      <c r="A639" s="7" t="s">
        <v>48</v>
      </c>
    </row>
    <row r="640" spans="1:17" x14ac:dyDescent="0.3">
      <c r="A640" s="7" t="s">
        <v>49</v>
      </c>
      <c r="B640" s="21"/>
      <c r="C640" s="7" t="s">
        <v>175</v>
      </c>
      <c r="G640" s="31">
        <v>1</v>
      </c>
      <c r="I640" s="32" t="s">
        <v>250</v>
      </c>
      <c r="J640" s="22"/>
    </row>
    <row r="641" spans="1:17" ht="40.799999999999997" hidden="1" x14ac:dyDescent="0.3">
      <c r="A641" s="7" t="s">
        <v>153</v>
      </c>
    </row>
    <row r="642" spans="1:17" hidden="1" x14ac:dyDescent="0.3">
      <c r="A642" s="7" t="s">
        <v>53</v>
      </c>
    </row>
    <row r="643" spans="1:17" x14ac:dyDescent="0.3">
      <c r="A643" s="7" t="s">
        <v>74</v>
      </c>
      <c r="B643" s="38"/>
      <c r="C643" s="85" t="s">
        <v>280</v>
      </c>
      <c r="D643" s="85"/>
      <c r="E643" s="85"/>
      <c r="F643" s="85"/>
      <c r="G643" s="85"/>
      <c r="H643" s="85"/>
      <c r="I643" s="85"/>
      <c r="J643" s="38"/>
    </row>
    <row r="644" spans="1:17" hidden="1" x14ac:dyDescent="0.3">
      <c r="A644" s="7" t="s">
        <v>54</v>
      </c>
    </row>
    <row r="645" spans="1:17" x14ac:dyDescent="0.3">
      <c r="A645" s="7">
        <v>9</v>
      </c>
      <c r="B645" s="21" t="s">
        <v>281</v>
      </c>
      <c r="C645" s="82" t="s">
        <v>282</v>
      </c>
      <c r="D645" s="83"/>
      <c r="E645" s="83"/>
      <c r="F645" s="23" t="s">
        <v>12</v>
      </c>
      <c r="G645" s="24">
        <f>ROUND(SUM(G646:G646), 0 )</f>
        <v>5</v>
      </c>
      <c r="H645" s="24"/>
      <c r="I645" s="25"/>
      <c r="J645" s="26">
        <f>IF(AND(G645= "",H645= ""), 0, ROUND(ROUND(I645, 2) * ROUND(IF(H645="",G645,H645),  0), 2))</f>
        <v>0</v>
      </c>
      <c r="K645" s="7"/>
      <c r="M645" s="27">
        <v>0.2</v>
      </c>
      <c r="Q645" s="7">
        <v>17657</v>
      </c>
    </row>
    <row r="646" spans="1:17" hidden="1" x14ac:dyDescent="0.3">
      <c r="A646" s="28" t="s">
        <v>150</v>
      </c>
      <c r="B646" s="22"/>
      <c r="C646" s="84" t="s">
        <v>149</v>
      </c>
      <c r="D646" s="84"/>
      <c r="E646" s="84"/>
      <c r="F646" s="84"/>
      <c r="G646" s="29">
        <v>5</v>
      </c>
      <c r="H646" s="30"/>
      <c r="J646" s="22"/>
    </row>
    <row r="647" spans="1:17" hidden="1" x14ac:dyDescent="0.3">
      <c r="A647" s="7" t="s">
        <v>48</v>
      </c>
    </row>
    <row r="648" spans="1:17" hidden="1" x14ac:dyDescent="0.3">
      <c r="A648" s="7" t="s">
        <v>48</v>
      </c>
    </row>
    <row r="649" spans="1:17" x14ac:dyDescent="0.3">
      <c r="A649" s="7" t="s">
        <v>49</v>
      </c>
      <c r="B649" s="21"/>
      <c r="C649" s="7" t="s">
        <v>175</v>
      </c>
      <c r="G649" s="31">
        <v>5</v>
      </c>
      <c r="I649" s="32" t="s">
        <v>250</v>
      </c>
      <c r="J649" s="22"/>
    </row>
    <row r="650" spans="1:17" ht="40.799999999999997" hidden="1" x14ac:dyDescent="0.3">
      <c r="A650" s="7" t="s">
        <v>153</v>
      </c>
    </row>
    <row r="651" spans="1:17" hidden="1" x14ac:dyDescent="0.3">
      <c r="A651" s="7" t="s">
        <v>53</v>
      </c>
    </row>
    <row r="652" spans="1:17" x14ac:dyDescent="0.3">
      <c r="A652" s="7" t="s">
        <v>74</v>
      </c>
      <c r="B652" s="38"/>
      <c r="C652" s="85" t="s">
        <v>280</v>
      </c>
      <c r="D652" s="85"/>
      <c r="E652" s="85"/>
      <c r="F652" s="85"/>
      <c r="G652" s="85"/>
      <c r="H652" s="85"/>
      <c r="I652" s="85"/>
      <c r="J652" s="38"/>
    </row>
    <row r="653" spans="1:17" hidden="1" x14ac:dyDescent="0.3">
      <c r="A653" s="7" t="s">
        <v>54</v>
      </c>
    </row>
    <row r="654" spans="1:17" hidden="1" x14ac:dyDescent="0.3">
      <c r="A654" s="7" t="s">
        <v>131</v>
      </c>
    </row>
    <row r="655" spans="1:17" hidden="1" x14ac:dyDescent="0.3">
      <c r="A655" s="7" t="s">
        <v>115</v>
      </c>
    </row>
    <row r="656" spans="1:17" x14ac:dyDescent="0.3">
      <c r="A656" s="7" t="s">
        <v>39</v>
      </c>
      <c r="B656" s="22"/>
      <c r="C656" s="88"/>
      <c r="D656" s="88"/>
      <c r="E656" s="88"/>
      <c r="J656" s="22"/>
    </row>
    <row r="657" spans="2:17" ht="16.95" customHeight="1" x14ac:dyDescent="0.3">
      <c r="B657" s="22"/>
      <c r="C657" s="91" t="s">
        <v>40</v>
      </c>
      <c r="D657" s="92"/>
      <c r="E657" s="92"/>
      <c r="F657" s="89"/>
      <c r="G657" s="89"/>
      <c r="H657" s="89"/>
      <c r="I657" s="89"/>
      <c r="J657" s="90"/>
    </row>
    <row r="658" spans="2:17" x14ac:dyDescent="0.3">
      <c r="B658" s="22"/>
      <c r="C658" s="94"/>
      <c r="D658" s="62"/>
      <c r="E658" s="62"/>
      <c r="F658" s="62"/>
      <c r="G658" s="62"/>
      <c r="H658" s="62"/>
      <c r="I658" s="62"/>
      <c r="J658" s="93"/>
    </row>
    <row r="659" spans="2:17" x14ac:dyDescent="0.3">
      <c r="B659" s="22"/>
      <c r="C659" s="97" t="s">
        <v>283</v>
      </c>
      <c r="D659" s="86"/>
      <c r="E659" s="86"/>
      <c r="F659" s="95">
        <f>SUMIF(K8:K656, IF(K7="","",K7), J8:J656)</f>
        <v>0</v>
      </c>
      <c r="G659" s="95"/>
      <c r="H659" s="95"/>
      <c r="I659" s="95"/>
      <c r="J659" s="96"/>
    </row>
    <row r="660" spans="2:17" ht="16.95" customHeight="1" x14ac:dyDescent="0.3">
      <c r="B660" s="22"/>
      <c r="C660" s="97" t="s">
        <v>284</v>
      </c>
      <c r="D660" s="86"/>
      <c r="E660" s="86"/>
      <c r="F660" s="95">
        <f>ROUND(SUMIF(K8:K656, IF(K7="","",K7), J8:J656) * 0.2, 2)</f>
        <v>0</v>
      </c>
      <c r="G660" s="95"/>
      <c r="H660" s="95"/>
      <c r="I660" s="95"/>
      <c r="J660" s="96"/>
    </row>
    <row r="661" spans="2:17" x14ac:dyDescent="0.3">
      <c r="B661" s="22"/>
      <c r="C661" s="100" t="s">
        <v>285</v>
      </c>
      <c r="D661" s="101"/>
      <c r="E661" s="101"/>
      <c r="F661" s="98">
        <f>SUM(F659:F660)</f>
        <v>0</v>
      </c>
      <c r="G661" s="98"/>
      <c r="H661" s="98"/>
      <c r="I661" s="98"/>
      <c r="J661" s="99"/>
    </row>
    <row r="662" spans="2:17" ht="37.200000000000003" customHeight="1" x14ac:dyDescent="0.3">
      <c r="B662" s="3"/>
      <c r="C662" s="102" t="s">
        <v>286</v>
      </c>
      <c r="D662" s="102"/>
      <c r="E662" s="102"/>
      <c r="F662" s="102"/>
      <c r="G662" s="102"/>
      <c r="H662" s="102"/>
      <c r="I662" s="102"/>
      <c r="J662" s="102"/>
    </row>
    <row r="664" spans="2:17" ht="15.6" x14ac:dyDescent="0.3">
      <c r="C664" s="103" t="s">
        <v>287</v>
      </c>
      <c r="D664" s="103"/>
      <c r="E664" s="103"/>
      <c r="F664" s="103"/>
      <c r="G664" s="103"/>
      <c r="H664" s="103"/>
      <c r="I664" s="103"/>
      <c r="J664" s="103"/>
    </row>
    <row r="665" spans="2:17" x14ac:dyDescent="0.3">
      <c r="C665" s="105" t="s">
        <v>288</v>
      </c>
      <c r="D665" s="86"/>
      <c r="E665" s="86"/>
      <c r="F665" s="95">
        <f>SUMPRODUCT((K5:K662=K4)*(Q5:Q662=Q665)*(J5:J662))</f>
        <v>0</v>
      </c>
      <c r="G665" s="104"/>
      <c r="H665" s="104"/>
      <c r="I665" s="104"/>
      <c r="J665" s="104"/>
      <c r="Q665" s="7">
        <v>1032</v>
      </c>
    </row>
    <row r="666" spans="2:17" x14ac:dyDescent="0.3">
      <c r="C666" s="105" t="s">
        <v>289</v>
      </c>
      <c r="D666" s="86"/>
      <c r="E666" s="86"/>
      <c r="F666" s="95">
        <f>SUMPRODUCT((K5:K662=K4)*(Q5:Q662=Q666)*(J5:J662))</f>
        <v>0</v>
      </c>
      <c r="G666" s="104"/>
      <c r="H666" s="104"/>
      <c r="I666" s="104"/>
      <c r="J666" s="104"/>
      <c r="Q666" s="7">
        <v>17657</v>
      </c>
    </row>
    <row r="667" spans="2:17" ht="16.95" customHeight="1" x14ac:dyDescent="0.3">
      <c r="C667" s="105" t="s">
        <v>290</v>
      </c>
      <c r="D667" s="86"/>
      <c r="E667" s="86"/>
      <c r="F667" s="95">
        <f>SUMPRODUCT((K5:K662=K4)*(Q5:Q662=Q667)*(J5:J662))</f>
        <v>0</v>
      </c>
      <c r="G667" s="104"/>
      <c r="H667" s="104"/>
      <c r="I667" s="104"/>
      <c r="J667" s="104"/>
      <c r="Q667" s="7">
        <v>16838</v>
      </c>
    </row>
    <row r="669" spans="2:17" ht="15.6" x14ac:dyDescent="0.3">
      <c r="C669" s="103" t="s">
        <v>291</v>
      </c>
      <c r="D669" s="103"/>
      <c r="E669" s="103"/>
      <c r="F669" s="103"/>
      <c r="G669" s="103"/>
      <c r="H669" s="103"/>
      <c r="I669" s="103"/>
      <c r="J669" s="103"/>
    </row>
    <row r="670" spans="2:17" ht="20.25" customHeight="1" x14ac:dyDescent="0.3">
      <c r="C670" s="107" t="s">
        <v>292</v>
      </c>
      <c r="D670" s="108"/>
      <c r="E670" s="108"/>
      <c r="F670" s="106">
        <f>SUMIF(K9:K645, "", J9:J645)</f>
        <v>0</v>
      </c>
      <c r="G670" s="106"/>
      <c r="H670" s="106"/>
      <c r="I670" s="106"/>
      <c r="J670" s="106"/>
    </row>
    <row r="671" spans="2:17" ht="16.350000000000001" customHeight="1" x14ac:dyDescent="0.3">
      <c r="C671" s="111" t="s">
        <v>293</v>
      </c>
      <c r="D671" s="112"/>
      <c r="E671" s="112"/>
      <c r="F671" s="109">
        <f>SUMIF(K9:K172, "", J9:J172)</f>
        <v>0</v>
      </c>
      <c r="G671" s="110"/>
      <c r="H671" s="110"/>
      <c r="I671" s="110"/>
      <c r="J671" s="110"/>
    </row>
    <row r="672" spans="2:17" x14ac:dyDescent="0.3">
      <c r="C672" s="111" t="s">
        <v>294</v>
      </c>
      <c r="D672" s="112"/>
      <c r="E672" s="112"/>
      <c r="F672" s="109">
        <f>SUMIF(K195:K195, "", J195:J195)</f>
        <v>0</v>
      </c>
      <c r="G672" s="110"/>
      <c r="H672" s="110"/>
      <c r="I672" s="110"/>
      <c r="J672" s="110"/>
    </row>
    <row r="673" spans="1:10" x14ac:dyDescent="0.3">
      <c r="C673" s="111" t="s">
        <v>295</v>
      </c>
      <c r="D673" s="112"/>
      <c r="E673" s="112"/>
      <c r="F673" s="109">
        <f>SUMIF(K234:K263, "", J234:J263)</f>
        <v>0</v>
      </c>
      <c r="G673" s="110"/>
      <c r="H673" s="110"/>
      <c r="I673" s="110"/>
      <c r="J673" s="110"/>
    </row>
    <row r="674" spans="1:10" x14ac:dyDescent="0.3">
      <c r="C674" s="111" t="s">
        <v>296</v>
      </c>
      <c r="D674" s="112"/>
      <c r="E674" s="112"/>
      <c r="F674" s="109">
        <f>SUMIF(K283:K305, "", J283:J305)</f>
        <v>0</v>
      </c>
      <c r="G674" s="110"/>
      <c r="H674" s="110"/>
      <c r="I674" s="110"/>
      <c r="J674" s="110"/>
    </row>
    <row r="675" spans="1:10" ht="32.700000000000003" customHeight="1" x14ac:dyDescent="0.3">
      <c r="C675" s="111" t="s">
        <v>297</v>
      </c>
      <c r="D675" s="112"/>
      <c r="E675" s="112"/>
      <c r="F675" s="109">
        <f>SUMIF(K323:K370, "", J323:J370)</f>
        <v>0</v>
      </c>
      <c r="G675" s="110"/>
      <c r="H675" s="110"/>
      <c r="I675" s="110"/>
      <c r="J675" s="110"/>
    </row>
    <row r="676" spans="1:10" x14ac:dyDescent="0.3">
      <c r="C676" s="111" t="s">
        <v>298</v>
      </c>
      <c r="D676" s="112"/>
      <c r="E676" s="112"/>
      <c r="F676" s="109">
        <f>SUMIF(K391:K449, "", J391:J449)</f>
        <v>0</v>
      </c>
      <c r="G676" s="110"/>
      <c r="H676" s="110"/>
      <c r="I676" s="110"/>
      <c r="J676" s="110"/>
    </row>
    <row r="677" spans="1:10" ht="16.350000000000001" customHeight="1" x14ac:dyDescent="0.3">
      <c r="C677" s="111" t="s">
        <v>299</v>
      </c>
      <c r="D677" s="112"/>
      <c r="E677" s="112"/>
      <c r="F677" s="109">
        <f>SUMIF(K476:K566, "", J476:J566)</f>
        <v>0</v>
      </c>
      <c r="G677" s="110"/>
      <c r="H677" s="110"/>
      <c r="I677" s="110"/>
      <c r="J677" s="110"/>
    </row>
    <row r="678" spans="1:10" ht="16.350000000000001" customHeight="1" x14ac:dyDescent="0.3">
      <c r="C678" s="111" t="s">
        <v>300</v>
      </c>
      <c r="D678" s="112"/>
      <c r="E678" s="112"/>
      <c r="F678" s="109">
        <f>SUMIF(K583:K592, "", J583:J592)</f>
        <v>0</v>
      </c>
      <c r="G678" s="110"/>
      <c r="H678" s="110"/>
      <c r="I678" s="110"/>
      <c r="J678" s="110"/>
    </row>
    <row r="679" spans="1:10" ht="16.350000000000001" customHeight="1" x14ac:dyDescent="0.3">
      <c r="C679" s="111" t="s">
        <v>301</v>
      </c>
      <c r="D679" s="112"/>
      <c r="E679" s="112"/>
      <c r="F679" s="109">
        <f>SUMIF(K607:K645, "", J607:J645)</f>
        <v>0</v>
      </c>
      <c r="G679" s="110"/>
      <c r="H679" s="110"/>
      <c r="I679" s="110"/>
      <c r="J679" s="110"/>
    </row>
    <row r="680" spans="1:10" x14ac:dyDescent="0.3">
      <c r="C680" s="113" t="s">
        <v>302</v>
      </c>
      <c r="D680" s="114"/>
      <c r="E680" s="114"/>
      <c r="F680" s="47"/>
      <c r="G680" s="47"/>
      <c r="H680" s="47"/>
      <c r="I680" s="47"/>
      <c r="J680" s="48"/>
    </row>
    <row r="681" spans="1:10" x14ac:dyDescent="0.3">
      <c r="C681" s="115"/>
      <c r="D681" s="116"/>
      <c r="E681" s="116"/>
      <c r="F681" s="116"/>
      <c r="G681" s="116"/>
      <c r="H681" s="116"/>
      <c r="I681" s="116"/>
      <c r="J681" s="117"/>
    </row>
    <row r="682" spans="1:10" x14ac:dyDescent="0.3">
      <c r="A682" s="28"/>
      <c r="C682" s="118" t="s">
        <v>283</v>
      </c>
      <c r="D682" s="62"/>
      <c r="E682" s="62"/>
      <c r="F682" s="119">
        <f>SUMIF(K5:K662, IF(K4="","",K4), J5:J662)</f>
        <v>0</v>
      </c>
      <c r="G682" s="120"/>
      <c r="H682" s="120"/>
      <c r="I682" s="120"/>
      <c r="J682" s="121"/>
    </row>
    <row r="683" spans="1:10" x14ac:dyDescent="0.3">
      <c r="A683" s="28"/>
      <c r="C683" s="118" t="s">
        <v>284</v>
      </c>
      <c r="D683" s="62"/>
      <c r="E683" s="62"/>
      <c r="F683" s="119">
        <f>ROUND(SUMIF(K5:K662, IF(K4="","",K4), J5:J662) * 0.2, 2)</f>
        <v>0</v>
      </c>
      <c r="G683" s="120"/>
      <c r="H683" s="120"/>
      <c r="I683" s="120"/>
      <c r="J683" s="121"/>
    </row>
    <row r="684" spans="1:10" x14ac:dyDescent="0.3">
      <c r="C684" s="122" t="s">
        <v>285</v>
      </c>
      <c r="D684" s="123"/>
      <c r="E684" s="123"/>
      <c r="F684" s="124">
        <f>SUM(F682:F683)</f>
        <v>0</v>
      </c>
      <c r="G684" s="125"/>
      <c r="H684" s="125"/>
      <c r="I684" s="125"/>
      <c r="J684" s="126"/>
    </row>
    <row r="685" spans="1:10" x14ac:dyDescent="0.3">
      <c r="C685" s="127"/>
      <c r="D685" s="88"/>
      <c r="E685" s="88"/>
      <c r="F685" s="88"/>
      <c r="G685" s="88"/>
      <c r="H685" s="88"/>
      <c r="I685" s="88"/>
      <c r="J685" s="88"/>
    </row>
    <row r="686" spans="1:10" x14ac:dyDescent="0.3">
      <c r="C686" s="128" t="s">
        <v>303</v>
      </c>
      <c r="D686" s="88"/>
      <c r="E686" s="88"/>
      <c r="F686" s="88"/>
      <c r="G686" s="88"/>
      <c r="H686" s="88"/>
      <c r="I686" s="88"/>
      <c r="J686" s="88"/>
    </row>
    <row r="687" spans="1:10" x14ac:dyDescent="0.3">
      <c r="C687" s="123" t="str">
        <f>IF(Paramètres!AA2&lt;&gt;"",Paramètres!AA2,"")</f>
        <v xml:space="preserve">Zéro euro </v>
      </c>
      <c r="D687" s="123"/>
      <c r="E687" s="123"/>
      <c r="F687" s="123"/>
      <c r="G687" s="123"/>
      <c r="H687" s="123"/>
      <c r="I687" s="123"/>
      <c r="J687" s="123"/>
    </row>
    <row r="688" spans="1:10" x14ac:dyDescent="0.3">
      <c r="C688" s="123"/>
      <c r="D688" s="123"/>
      <c r="E688" s="123"/>
      <c r="F688" s="123"/>
      <c r="G688" s="123"/>
      <c r="H688" s="123"/>
      <c r="I688" s="123"/>
      <c r="J688" s="123"/>
    </row>
    <row r="689" spans="3:10" ht="56.7" customHeight="1" x14ac:dyDescent="0.3">
      <c r="F689" s="129" t="s">
        <v>304</v>
      </c>
      <c r="G689" s="129"/>
      <c r="H689" s="129"/>
      <c r="I689" s="129"/>
      <c r="J689" s="129"/>
    </row>
    <row r="691" spans="3:10" ht="85.05" customHeight="1" x14ac:dyDescent="0.3">
      <c r="C691" s="130" t="s">
        <v>305</v>
      </c>
      <c r="D691" s="130"/>
      <c r="F691" s="130" t="s">
        <v>306</v>
      </c>
      <c r="G691" s="130"/>
      <c r="H691" s="130"/>
      <c r="I691" s="130"/>
      <c r="J691" s="130"/>
    </row>
    <row r="692" spans="3:10" x14ac:dyDescent="0.3">
      <c r="C692" s="131" t="s">
        <v>307</v>
      </c>
      <c r="D692" s="131"/>
      <c r="E692" s="131"/>
      <c r="F692" s="131"/>
      <c r="G692" s="131"/>
      <c r="H692" s="131"/>
      <c r="I692" s="131"/>
      <c r="J692" s="131"/>
    </row>
  </sheetData>
  <sheetProtection password="E95E" sheet="1" objects="1" selectLockedCells="1"/>
  <mergeCells count="223">
    <mergeCell ref="C691:D691"/>
    <mergeCell ref="F691:J691"/>
    <mergeCell ref="C692:J692"/>
    <mergeCell ref="C683:E683"/>
    <mergeCell ref="F683:J683"/>
    <mergeCell ref="C684:E684"/>
    <mergeCell ref="F684:J684"/>
    <mergeCell ref="C685:J685"/>
    <mergeCell ref="C686:J686"/>
    <mergeCell ref="C687:J687"/>
    <mergeCell ref="C688:J688"/>
    <mergeCell ref="F689:J689"/>
    <mergeCell ref="F677:J677"/>
    <mergeCell ref="C677:E677"/>
    <mergeCell ref="F678:J678"/>
    <mergeCell ref="C678:E678"/>
    <mergeCell ref="F679:J679"/>
    <mergeCell ref="C679:E679"/>
    <mergeCell ref="C680:E680"/>
    <mergeCell ref="C681:J681"/>
    <mergeCell ref="C682:E682"/>
    <mergeCell ref="F682:J682"/>
    <mergeCell ref="F672:J672"/>
    <mergeCell ref="C672:E672"/>
    <mergeCell ref="F673:J673"/>
    <mergeCell ref="C673:E673"/>
    <mergeCell ref="F674:J674"/>
    <mergeCell ref="C674:E674"/>
    <mergeCell ref="F675:J675"/>
    <mergeCell ref="C675:E675"/>
    <mergeCell ref="F676:J676"/>
    <mergeCell ref="C676:E676"/>
    <mergeCell ref="F666:J666"/>
    <mergeCell ref="C666:E666"/>
    <mergeCell ref="F667:J667"/>
    <mergeCell ref="C667:E667"/>
    <mergeCell ref="C669:J669"/>
    <mergeCell ref="F670:J670"/>
    <mergeCell ref="C670:E670"/>
    <mergeCell ref="F671:J671"/>
    <mergeCell ref="C671:E671"/>
    <mergeCell ref="F659:J659"/>
    <mergeCell ref="C659:E659"/>
    <mergeCell ref="F660:J660"/>
    <mergeCell ref="C660:E660"/>
    <mergeCell ref="F661:J661"/>
    <mergeCell ref="C661:E661"/>
    <mergeCell ref="C662:J662"/>
    <mergeCell ref="C664:J664"/>
    <mergeCell ref="F665:J665"/>
    <mergeCell ref="C665:E665"/>
    <mergeCell ref="C637:F637"/>
    <mergeCell ref="C643:I643"/>
    <mergeCell ref="C645:E645"/>
    <mergeCell ref="C646:F646"/>
    <mergeCell ref="C652:I652"/>
    <mergeCell ref="C656:E656"/>
    <mergeCell ref="F657:J657"/>
    <mergeCell ref="C657:E657"/>
    <mergeCell ref="F658:J658"/>
    <mergeCell ref="C658:E658"/>
    <mergeCell ref="C614:I614"/>
    <mergeCell ref="C616:E616"/>
    <mergeCell ref="C617:F617"/>
    <mergeCell ref="C623:I623"/>
    <mergeCell ref="C625:E625"/>
    <mergeCell ref="C626:F626"/>
    <mergeCell ref="C632:I632"/>
    <mergeCell ref="C635:E635"/>
    <mergeCell ref="C636:E636"/>
    <mergeCell ref="C584:F584"/>
    <mergeCell ref="C590:I590"/>
    <mergeCell ref="C592:E592"/>
    <mergeCell ref="C593:F593"/>
    <mergeCell ref="C602:I602"/>
    <mergeCell ref="C605:E605"/>
    <mergeCell ref="C606:E606"/>
    <mergeCell ref="C607:E607"/>
    <mergeCell ref="C608:F608"/>
    <mergeCell ref="C551:F551"/>
    <mergeCell ref="C552:F552"/>
    <mergeCell ref="C564:I564"/>
    <mergeCell ref="C566:E566"/>
    <mergeCell ref="C567:F567"/>
    <mergeCell ref="C568:F568"/>
    <mergeCell ref="C577:I577"/>
    <mergeCell ref="C582:E582"/>
    <mergeCell ref="C583:E583"/>
    <mergeCell ref="C509:I509"/>
    <mergeCell ref="C513:E513"/>
    <mergeCell ref="C514:E514"/>
    <mergeCell ref="C515:F515"/>
    <mergeCell ref="C516:F516"/>
    <mergeCell ref="C545:I545"/>
    <mergeCell ref="C547:E547"/>
    <mergeCell ref="C549:E549"/>
    <mergeCell ref="C550:F550"/>
    <mergeCell ref="C477:F477"/>
    <mergeCell ref="C487:I487"/>
    <mergeCell ref="C490:E490"/>
    <mergeCell ref="C491:E491"/>
    <mergeCell ref="C492:F492"/>
    <mergeCell ref="C498:I498"/>
    <mergeCell ref="C501:E501"/>
    <mergeCell ref="C502:E502"/>
    <mergeCell ref="C503:F503"/>
    <mergeCell ref="C447:I447"/>
    <mergeCell ref="C449:E449"/>
    <mergeCell ref="C450:F450"/>
    <mergeCell ref="C451:F451"/>
    <mergeCell ref="C469:I469"/>
    <mergeCell ref="C473:E473"/>
    <mergeCell ref="C474:E474"/>
    <mergeCell ref="C475:E475"/>
    <mergeCell ref="C476:E476"/>
    <mergeCell ref="C421:I421"/>
    <mergeCell ref="C424:E424"/>
    <mergeCell ref="C425:E425"/>
    <mergeCell ref="C426:E426"/>
    <mergeCell ref="C427:F427"/>
    <mergeCell ref="C433:I433"/>
    <mergeCell ref="C437:E437"/>
    <mergeCell ref="C438:E438"/>
    <mergeCell ref="C439:F439"/>
    <mergeCell ref="C391:E391"/>
    <mergeCell ref="C392:F392"/>
    <mergeCell ref="C398:I398"/>
    <mergeCell ref="C400:E400"/>
    <mergeCell ref="C401:F401"/>
    <mergeCell ref="C407:I407"/>
    <mergeCell ref="C410:E410"/>
    <mergeCell ref="C411:E411"/>
    <mergeCell ref="C412:F412"/>
    <mergeCell ref="C360:E360"/>
    <mergeCell ref="C361:F361"/>
    <mergeCell ref="C366:I366"/>
    <mergeCell ref="C369:E369"/>
    <mergeCell ref="C370:E370"/>
    <mergeCell ref="C371:F371"/>
    <mergeCell ref="C385:I385"/>
    <mergeCell ref="C389:E389"/>
    <mergeCell ref="C390:E390"/>
    <mergeCell ref="C333:F333"/>
    <mergeCell ref="C339:I339"/>
    <mergeCell ref="C341:E341"/>
    <mergeCell ref="C342:F342"/>
    <mergeCell ref="C348:I348"/>
    <mergeCell ref="C351:E351"/>
    <mergeCell ref="C352:E352"/>
    <mergeCell ref="C353:F353"/>
    <mergeCell ref="C358:I358"/>
    <mergeCell ref="C306:F306"/>
    <mergeCell ref="C307:F307"/>
    <mergeCell ref="C317:I317"/>
    <mergeCell ref="C321:E321"/>
    <mergeCell ref="C322:E322"/>
    <mergeCell ref="C323:E323"/>
    <mergeCell ref="C324:F324"/>
    <mergeCell ref="C330:I330"/>
    <mergeCell ref="C332:E332"/>
    <mergeCell ref="C263:E263"/>
    <mergeCell ref="C264:F264"/>
    <mergeCell ref="C278:I278"/>
    <mergeCell ref="C281:E281"/>
    <mergeCell ref="C282:E282"/>
    <mergeCell ref="C283:E283"/>
    <mergeCell ref="C284:F284"/>
    <mergeCell ref="C303:I303"/>
    <mergeCell ref="C305:E305"/>
    <mergeCell ref="C231:E231"/>
    <mergeCell ref="C232:E232"/>
    <mergeCell ref="C234:E234"/>
    <mergeCell ref="C235:F235"/>
    <mergeCell ref="C236:F236"/>
    <mergeCell ref="C247:I247"/>
    <mergeCell ref="C250:E250"/>
    <mergeCell ref="C251:F251"/>
    <mergeCell ref="C261:I261"/>
    <mergeCell ref="C157:F157"/>
    <mergeCell ref="C170:I170"/>
    <mergeCell ref="C172:E172"/>
    <mergeCell ref="C173:F173"/>
    <mergeCell ref="C191:I191"/>
    <mergeCell ref="C194:E194"/>
    <mergeCell ref="C195:E195"/>
    <mergeCell ref="C196:F196"/>
    <mergeCell ref="C228:I228"/>
    <mergeCell ref="C113:F113"/>
    <mergeCell ref="C126:I126"/>
    <mergeCell ref="C128:E128"/>
    <mergeCell ref="C129:F129"/>
    <mergeCell ref="C138:I138"/>
    <mergeCell ref="C140:E140"/>
    <mergeCell ref="C141:F141"/>
    <mergeCell ref="C154:I154"/>
    <mergeCell ref="C156:E156"/>
    <mergeCell ref="C58:F58"/>
    <mergeCell ref="C72:I72"/>
    <mergeCell ref="C74:E74"/>
    <mergeCell ref="C75:F75"/>
    <mergeCell ref="C76:F76"/>
    <mergeCell ref="C108:I108"/>
    <mergeCell ref="C110:E110"/>
    <mergeCell ref="C111:F111"/>
    <mergeCell ref="C112:F112"/>
    <mergeCell ref="C24:F24"/>
    <mergeCell ref="C25:F25"/>
    <mergeCell ref="C43:I43"/>
    <mergeCell ref="C45:E45"/>
    <mergeCell ref="C46:F46"/>
    <mergeCell ref="C53:I53"/>
    <mergeCell ref="C55:E55"/>
    <mergeCell ref="C56:F56"/>
    <mergeCell ref="C57:F57"/>
    <mergeCell ref="C3:E3"/>
    <mergeCell ref="C4:E4"/>
    <mergeCell ref="C7:E7"/>
    <mergeCell ref="C8:E8"/>
    <mergeCell ref="C9:E9"/>
    <mergeCell ref="C10:F10"/>
    <mergeCell ref="C21:E21"/>
    <mergeCell ref="C22:F22"/>
    <mergeCell ref="C23:F2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&amp;L2406SASNC035 - Mise en accessibilité PMR du RU Technopole
4 Boulevard Dominique François Arago - 57070 METZ&amp;RDPGF - Lot n°1 DEMOLITION - GROS-OEUVRE 
DCE - Edition du 26/04/2025</oddHeader>
    <oddFooter>&amp;LSOCOTEC SMART SOLUTIONS&amp;CEdition du 26/04/2025&amp;RPage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9" t="s">
        <v>308</v>
      </c>
      <c r="AA1" s="7">
        <f>IF(DPGF!F684&lt;&gt;"",DPGF!F684,"0")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50" t="s">
        <v>309</v>
      </c>
      <c r="B3" s="49" t="s">
        <v>310</v>
      </c>
      <c r="C3" s="132" t="s">
        <v>335</v>
      </c>
      <c r="D3" s="132"/>
      <c r="E3" s="132"/>
      <c r="F3" s="132"/>
      <c r="G3" s="132"/>
      <c r="H3" s="132"/>
      <c r="I3" s="132"/>
      <c r="J3" s="132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50" t="s">
        <v>311</v>
      </c>
      <c r="B5" s="49" t="s">
        <v>312</v>
      </c>
      <c r="C5" s="132" t="s">
        <v>336</v>
      </c>
      <c r="D5" s="132"/>
      <c r="E5" s="132"/>
      <c r="F5" s="132"/>
      <c r="G5" s="132"/>
      <c r="H5" s="132"/>
      <c r="I5" s="132"/>
      <c r="J5" s="132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50" t="s">
        <v>321</v>
      </c>
      <c r="B7" s="49" t="s">
        <v>322</v>
      </c>
      <c r="C7" s="51" t="s">
        <v>337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50" t="s">
        <v>323</v>
      </c>
      <c r="B9" s="49" t="s">
        <v>324</v>
      </c>
      <c r="C9" s="51" t="s">
        <v>37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50" t="s">
        <v>313</v>
      </c>
      <c r="B11" s="49" t="s">
        <v>314</v>
      </c>
      <c r="C11" s="132" t="s">
        <v>38</v>
      </c>
      <c r="D11" s="132"/>
      <c r="E11" s="132"/>
      <c r="F11" s="132"/>
      <c r="G11" s="132"/>
      <c r="H11" s="132"/>
      <c r="I11" s="132"/>
      <c r="J11" s="132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50" t="s">
        <v>325</v>
      </c>
      <c r="B13" s="49" t="s">
        <v>326</v>
      </c>
      <c r="C13" s="51" t="s">
        <v>338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50" t="s">
        <v>327</v>
      </c>
      <c r="B15" s="49" t="s">
        <v>328</v>
      </c>
      <c r="C15" s="51" t="s">
        <v>339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50" t="s">
        <v>329</v>
      </c>
      <c r="B17" s="49" t="s">
        <v>330</v>
      </c>
      <c r="C17" s="51">
        <v>1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52">
        <v>0.2</v>
      </c>
      <c r="E19" s="53" t="s">
        <v>331</v>
      </c>
      <c r="AA19" s="7">
        <f>INT((AA5-AA18*100)/10)</f>
        <v>0</v>
      </c>
    </row>
    <row r="20" spans="1:27" ht="12.75" customHeight="1" x14ac:dyDescent="0.3">
      <c r="C20" s="54">
        <v>5.5E-2</v>
      </c>
      <c r="E20" s="53" t="s">
        <v>332</v>
      </c>
      <c r="AA20" s="7">
        <f>AA5-AA18*100-AA19*10</f>
        <v>0</v>
      </c>
    </row>
    <row r="21" spans="1:27" ht="12.75" customHeight="1" x14ac:dyDescent="0.3">
      <c r="C21" s="54">
        <v>0</v>
      </c>
      <c r="E21" s="53" t="s">
        <v>333</v>
      </c>
      <c r="AA21" s="7">
        <f>INT(AA6/10)</f>
        <v>0</v>
      </c>
    </row>
    <row r="22" spans="1:27" ht="12.75" customHeight="1" x14ac:dyDescent="0.3">
      <c r="C22" s="55">
        <v>0</v>
      </c>
      <c r="E22" s="53" t="s">
        <v>334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50" t="s">
        <v>315</v>
      </c>
      <c r="B24" s="49" t="s">
        <v>316</v>
      </c>
      <c r="C24" s="132" t="s">
        <v>340</v>
      </c>
      <c r="D24" s="132"/>
      <c r="E24" s="132"/>
      <c r="F24" s="132"/>
      <c r="G24" s="132"/>
      <c r="H24" s="132"/>
      <c r="I24" s="132"/>
      <c r="J24" s="132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50" t="s">
        <v>317</v>
      </c>
      <c r="B26" s="49" t="s">
        <v>318</v>
      </c>
      <c r="C26" s="132" t="s">
        <v>341</v>
      </c>
      <c r="D26" s="132"/>
      <c r="E26" s="132"/>
      <c r="F26" s="132"/>
      <c r="G26" s="132"/>
      <c r="H26" s="132"/>
      <c r="I26" s="132"/>
      <c r="J26" s="132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50" t="s">
        <v>319</v>
      </c>
      <c r="B28" s="49" t="s">
        <v>320</v>
      </c>
      <c r="C28" s="132"/>
      <c r="D28" s="132"/>
      <c r="E28" s="132"/>
      <c r="F28" s="132"/>
      <c r="G28" s="132"/>
      <c r="H28" s="132"/>
      <c r="I28" s="132"/>
      <c r="J28" s="13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342</v>
      </c>
      <c r="B1" s="7" t="s">
        <v>343</v>
      </c>
    </row>
    <row r="2" spans="1:3" x14ac:dyDescent="0.3">
      <c r="A2" s="7" t="s">
        <v>344</v>
      </c>
      <c r="B2" s="7" t="s">
        <v>335</v>
      </c>
    </row>
    <row r="3" spans="1:3" x14ac:dyDescent="0.3">
      <c r="A3" s="7" t="s">
        <v>345</v>
      </c>
      <c r="B3" s="7">
        <v>1</v>
      </c>
    </row>
    <row r="4" spans="1:3" x14ac:dyDescent="0.3">
      <c r="A4" s="7" t="s">
        <v>346</v>
      </c>
      <c r="B4" s="7">
        <v>0</v>
      </c>
    </row>
    <row r="5" spans="1:3" x14ac:dyDescent="0.3">
      <c r="A5" s="7" t="s">
        <v>347</v>
      </c>
      <c r="B5" s="7">
        <v>0</v>
      </c>
    </row>
    <row r="6" spans="1:3" x14ac:dyDescent="0.3">
      <c r="A6" s="7" t="s">
        <v>348</v>
      </c>
      <c r="B6" s="7">
        <v>1</v>
      </c>
    </row>
    <row r="7" spans="1:3" x14ac:dyDescent="0.3">
      <c r="A7" s="7" t="s">
        <v>349</v>
      </c>
      <c r="B7" s="7">
        <v>1</v>
      </c>
    </row>
    <row r="8" spans="1:3" x14ac:dyDescent="0.3">
      <c r="A8" s="7" t="s">
        <v>350</v>
      </c>
      <c r="B8" s="7">
        <v>0</v>
      </c>
    </row>
    <row r="9" spans="1:3" x14ac:dyDescent="0.3">
      <c r="A9" s="7" t="s">
        <v>351</v>
      </c>
      <c r="B9" s="7">
        <v>0</v>
      </c>
    </row>
    <row r="10" spans="1:3" x14ac:dyDescent="0.3">
      <c r="A10" s="7" t="s">
        <v>352</v>
      </c>
      <c r="C10" s="7" t="s">
        <v>353</v>
      </c>
    </row>
    <row r="11" spans="1:3" x14ac:dyDescent="0.3">
      <c r="A11" s="7" t="s">
        <v>354</v>
      </c>
      <c r="B11" s="7">
        <v>0</v>
      </c>
    </row>
    <row r="12" spans="1:3" x14ac:dyDescent="0.3">
      <c r="A12" s="7" t="s">
        <v>355</v>
      </c>
      <c r="B12" s="7" t="s">
        <v>356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33" t="s">
        <v>357</v>
      </c>
      <c r="C2" s="133"/>
      <c r="D2" s="133"/>
      <c r="E2" s="133"/>
      <c r="F2" s="133"/>
      <c r="G2" s="133"/>
      <c r="H2" s="133"/>
      <c r="I2" s="133"/>
      <c r="J2" s="133"/>
    </row>
    <row r="4" spans="1:10" ht="12.75" customHeight="1" x14ac:dyDescent="0.3">
      <c r="A4" s="50" t="s">
        <v>309</v>
      </c>
      <c r="B4" s="49" t="s">
        <v>358</v>
      </c>
      <c r="C4" s="134"/>
      <c r="D4" s="134"/>
      <c r="E4" s="134"/>
      <c r="F4" s="134"/>
      <c r="G4" s="134"/>
      <c r="H4" s="134"/>
      <c r="I4" s="134"/>
      <c r="J4" s="134"/>
    </row>
    <row r="6" spans="1:10" ht="12.75" customHeight="1" x14ac:dyDescent="0.3">
      <c r="A6" s="50" t="s">
        <v>311</v>
      </c>
      <c r="B6" s="49" t="s">
        <v>359</v>
      </c>
      <c r="C6" s="134"/>
      <c r="D6" s="134"/>
      <c r="E6" s="134"/>
      <c r="F6" s="134"/>
      <c r="G6" s="134"/>
      <c r="H6" s="134"/>
      <c r="I6" s="134"/>
      <c r="J6" s="134"/>
    </row>
    <row r="8" spans="1:10" ht="12.75" customHeight="1" x14ac:dyDescent="0.3">
      <c r="A8" s="50" t="s">
        <v>321</v>
      </c>
      <c r="B8" s="49" t="s">
        <v>360</v>
      </c>
      <c r="C8" s="134"/>
      <c r="D8" s="134"/>
      <c r="E8" s="134"/>
      <c r="F8" s="134"/>
      <c r="G8" s="134"/>
      <c r="H8" s="134"/>
      <c r="I8" s="134"/>
      <c r="J8" s="134"/>
    </row>
    <row r="10" spans="1:10" ht="12.75" customHeight="1" x14ac:dyDescent="0.3">
      <c r="A10" s="50" t="s">
        <v>323</v>
      </c>
      <c r="B10" s="49" t="s">
        <v>361</v>
      </c>
      <c r="C10" s="135"/>
      <c r="D10" s="135"/>
      <c r="E10" s="135"/>
      <c r="F10" s="135"/>
      <c r="G10" s="135"/>
      <c r="H10" s="135"/>
      <c r="I10" s="135"/>
      <c r="J10" s="135"/>
    </row>
    <row r="12" spans="1:10" ht="12.75" customHeight="1" x14ac:dyDescent="0.3">
      <c r="A12" s="50" t="s">
        <v>313</v>
      </c>
      <c r="B12" s="49" t="s">
        <v>362</v>
      </c>
      <c r="C12" s="134"/>
      <c r="D12" s="134"/>
      <c r="E12" s="134"/>
      <c r="F12" s="134"/>
      <c r="G12" s="134"/>
      <c r="H12" s="134"/>
      <c r="I12" s="134"/>
      <c r="J12" s="134"/>
    </row>
    <row r="14" spans="1:10" ht="12.75" customHeight="1" x14ac:dyDescent="0.3">
      <c r="A14" s="50" t="s">
        <v>325</v>
      </c>
      <c r="B14" s="49" t="s">
        <v>363</v>
      </c>
      <c r="C14" s="134"/>
      <c r="D14" s="134"/>
      <c r="E14" s="134"/>
      <c r="F14" s="134"/>
      <c r="G14" s="134"/>
      <c r="H14" s="134"/>
      <c r="I14" s="134"/>
      <c r="J14" s="134"/>
    </row>
    <row r="16" spans="1:10" ht="12.75" customHeight="1" x14ac:dyDescent="0.3">
      <c r="A16" s="50" t="s">
        <v>327</v>
      </c>
      <c r="B16" s="49" t="s">
        <v>364</v>
      </c>
      <c r="C16" s="134"/>
      <c r="D16" s="134"/>
      <c r="E16" s="134"/>
      <c r="F16" s="134"/>
      <c r="G16" s="134"/>
      <c r="H16" s="134"/>
      <c r="I16" s="134"/>
      <c r="J16" s="134"/>
    </row>
    <row r="18" spans="1:10" ht="12.75" customHeight="1" x14ac:dyDescent="0.3">
      <c r="A18" s="50" t="s">
        <v>329</v>
      </c>
      <c r="B18" s="49" t="s">
        <v>365</v>
      </c>
      <c r="C18" s="136"/>
      <c r="D18" s="136"/>
      <c r="E18" s="136"/>
      <c r="F18" s="136"/>
      <c r="G18" s="136"/>
      <c r="H18" s="136"/>
      <c r="I18" s="136"/>
      <c r="J18" s="136"/>
    </row>
    <row r="20" spans="1:10" ht="12.75" customHeight="1" x14ac:dyDescent="0.3">
      <c r="A20" s="50" t="s">
        <v>366</v>
      </c>
      <c r="B20" s="49" t="s">
        <v>367</v>
      </c>
      <c r="C20" s="136"/>
      <c r="D20" s="136"/>
      <c r="E20" s="136"/>
      <c r="F20" s="136"/>
      <c r="G20" s="136"/>
      <c r="H20" s="136"/>
      <c r="I20" s="136"/>
      <c r="J20" s="136"/>
    </row>
    <row r="22" spans="1:10" ht="12.75" customHeight="1" x14ac:dyDescent="0.3">
      <c r="A22" s="50" t="s">
        <v>315</v>
      </c>
      <c r="B22" s="49" t="s">
        <v>368</v>
      </c>
      <c r="C22" s="136"/>
      <c r="D22" s="136"/>
      <c r="E22" s="136"/>
      <c r="F22" s="136"/>
      <c r="G22" s="136"/>
      <c r="H22" s="136"/>
      <c r="I22" s="136"/>
      <c r="J22" s="136"/>
    </row>
    <row r="24" spans="1:10" ht="12.75" customHeight="1" x14ac:dyDescent="0.3">
      <c r="A24" s="50" t="s">
        <v>317</v>
      </c>
      <c r="B24" s="49" t="s">
        <v>369</v>
      </c>
      <c r="C24" s="134"/>
      <c r="D24" s="134"/>
      <c r="E24" s="134"/>
      <c r="F24" s="134"/>
      <c r="G24" s="134"/>
      <c r="H24" s="134"/>
      <c r="I24" s="134"/>
      <c r="J24" s="134"/>
    </row>
    <row r="28" spans="1:10" ht="60" customHeight="1" x14ac:dyDescent="0.3">
      <c r="A28" s="50" t="s">
        <v>319</v>
      </c>
      <c r="B28" s="49" t="s">
        <v>370</v>
      </c>
      <c r="C28" s="134"/>
      <c r="D28" s="134"/>
      <c r="E28" s="134"/>
      <c r="F28" s="134"/>
      <c r="G28" s="134"/>
      <c r="H28" s="134"/>
      <c r="I28" s="134"/>
      <c r="J28" s="13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37" t="s">
        <v>371</v>
      </c>
      <c r="C2" s="137"/>
      <c r="D2" s="137"/>
      <c r="E2" s="137"/>
      <c r="F2" s="137"/>
    </row>
    <row r="4" spans="2:6" ht="12.75" customHeight="1" x14ac:dyDescent="0.3">
      <c r="B4" s="56" t="s">
        <v>372</v>
      </c>
      <c r="C4" s="56" t="s">
        <v>373</v>
      </c>
      <c r="D4" s="56" t="s">
        <v>374</v>
      </c>
      <c r="E4" s="56" t="s">
        <v>375</v>
      </c>
      <c r="F4" s="56" t="s">
        <v>376</v>
      </c>
    </row>
    <row r="6" spans="2:6" ht="12.75" customHeight="1" x14ac:dyDescent="0.3">
      <c r="B6" s="57"/>
      <c r="C6" s="58"/>
      <c r="D6" s="59"/>
      <c r="E6" s="60"/>
      <c r="F6" s="61" t="str">
        <f>IF(AND(E6= "",D6= ""), "", ROUND(ROUND(E6, 2) * ROUND(D6, 3), 2))</f>
        <v/>
      </c>
    </row>
    <row r="8" spans="2:6" ht="12.75" customHeight="1" x14ac:dyDescent="0.3">
      <c r="B8" s="57"/>
      <c r="C8" s="58"/>
      <c r="D8" s="59"/>
      <c r="E8" s="60"/>
      <c r="F8" s="61" t="str">
        <f>IF(AND(E8= "",D8= ""), "", ROUND(ROUND(E8, 2) * ROUND(D8, 3), 2))</f>
        <v/>
      </c>
    </row>
    <row r="10" spans="2:6" ht="12.75" customHeight="1" x14ac:dyDescent="0.3">
      <c r="B10" s="57"/>
      <c r="C10" s="58"/>
      <c r="D10" s="59"/>
      <c r="E10" s="60"/>
      <c r="F10" s="61" t="str">
        <f>IF(AND(E10= "",D10= ""), "", ROUND(ROUND(E10, 2) * ROUND(D10, 3), 2))</f>
        <v/>
      </c>
    </row>
    <row r="12" spans="2:6" ht="12.75" customHeight="1" x14ac:dyDescent="0.3">
      <c r="B12" s="57"/>
      <c r="C12" s="58"/>
      <c r="D12" s="59"/>
      <c r="E12" s="60"/>
      <c r="F12" s="61" t="str">
        <f>IF(AND(E12= "",D12= ""), "", ROUND(ROUND(E12, 2) * ROUND(D12, 3), 2))</f>
        <v/>
      </c>
    </row>
    <row r="14" spans="2:6" ht="12.75" customHeight="1" x14ac:dyDescent="0.3">
      <c r="B14" s="57"/>
      <c r="C14" s="58"/>
      <c r="D14" s="59"/>
      <c r="E14" s="60"/>
      <c r="F14" s="61" t="str">
        <f>IF(AND(E14= "",D14= ""), "", ROUND(ROUND(E14, 2) * ROUND(D14, 3), 2))</f>
        <v/>
      </c>
    </row>
    <row r="16" spans="2:6" ht="12.75" customHeight="1" x14ac:dyDescent="0.3">
      <c r="B16" s="57"/>
      <c r="C16" s="58"/>
      <c r="D16" s="59"/>
      <c r="E16" s="60"/>
      <c r="F16" s="61" t="str">
        <f>IF(AND(E16= "",D16= ""), "", ROUND(ROUND(E16, 2) * ROUND(D16, 3), 2))</f>
        <v/>
      </c>
    </row>
    <row r="18" spans="2:6" ht="12.75" customHeight="1" x14ac:dyDescent="0.3">
      <c r="B18" s="57"/>
      <c r="C18" s="58"/>
      <c r="D18" s="59"/>
      <c r="E18" s="60"/>
      <c r="F18" s="61" t="str">
        <f>IF(AND(E18= "",D18= ""), "", ROUND(ROUND(E18, 2) * ROUND(D18, 3), 2))</f>
        <v/>
      </c>
    </row>
    <row r="20" spans="2:6" ht="12.75" customHeight="1" x14ac:dyDescent="0.3">
      <c r="B20" s="57"/>
      <c r="C20" s="58"/>
      <c r="D20" s="59"/>
      <c r="E20" s="60"/>
      <c r="F20" s="61" t="str">
        <f>IF(AND(E20= "",D20= ""), "", ROUND(ROUND(E20, 2) * ROUND(D20, 3), 2))</f>
        <v/>
      </c>
    </row>
    <row r="22" spans="2:6" ht="12.75" customHeight="1" x14ac:dyDescent="0.3">
      <c r="B22" s="57"/>
      <c r="C22" s="58"/>
      <c r="D22" s="59"/>
      <c r="E22" s="60"/>
      <c r="F22" s="61" t="str">
        <f>IF(AND(E22= "",D22= ""), "", ROUND(ROUND(E22, 2) * ROUND(D22, 3), 2))</f>
        <v/>
      </c>
    </row>
    <row r="24" spans="2:6" ht="12.75" customHeight="1" x14ac:dyDescent="0.3">
      <c r="B24" s="57"/>
      <c r="C24" s="58"/>
      <c r="D24" s="59"/>
      <c r="E24" s="60"/>
      <c r="F24" s="61" t="str">
        <f>IF(AND(E24= "",D24= ""), "", ROUND(ROUND(E24, 2) * ROUND(D24, 3), 2))</f>
        <v/>
      </c>
    </row>
    <row r="26" spans="2:6" ht="12.75" customHeight="1" x14ac:dyDescent="0.3">
      <c r="B26" s="57"/>
      <c r="C26" s="58"/>
      <c r="D26" s="59"/>
      <c r="E26" s="60"/>
      <c r="F26" s="61" t="str">
        <f>IF(AND(E26= "",D26= ""), "", ROUND(ROUND(E26, 2) * ROUND(D26, 3), 2))</f>
        <v/>
      </c>
    </row>
    <row r="28" spans="2:6" ht="12.75" customHeight="1" x14ac:dyDescent="0.3">
      <c r="B28" s="57"/>
      <c r="C28" s="58"/>
      <c r="D28" s="59"/>
      <c r="E28" s="60"/>
      <c r="F28" s="61" t="str">
        <f>IF(AND(E28= "",D28= ""), "", ROUND(ROUND(E28, 2) * ROUND(D28, 3), 2))</f>
        <v/>
      </c>
    </row>
    <row r="30" spans="2:6" ht="12.75" customHeight="1" x14ac:dyDescent="0.3">
      <c r="B30" s="57"/>
      <c r="C30" s="58"/>
      <c r="D30" s="59"/>
      <c r="E30" s="60"/>
      <c r="F30" s="61" t="str">
        <f>IF(AND(E30= "",D30= ""), "", ROUND(ROUND(E30, 2) * ROUND(D30, 3), 2))</f>
        <v/>
      </c>
    </row>
    <row r="32" spans="2:6" ht="12.75" customHeight="1" x14ac:dyDescent="0.3">
      <c r="B32" s="57"/>
      <c r="C32" s="58"/>
      <c r="D32" s="59"/>
      <c r="E32" s="60"/>
      <c r="F32" s="61" t="str">
        <f>IF(AND(E32= "",D32= ""), "", ROUND(ROUND(E32, 2) * ROUND(D32, 3), 2))</f>
        <v/>
      </c>
    </row>
    <row r="34" spans="2:6" ht="12.75" customHeight="1" x14ac:dyDescent="0.3">
      <c r="B34" s="57"/>
      <c r="C34" s="58"/>
      <c r="D34" s="59"/>
      <c r="E34" s="60"/>
      <c r="F34" s="61" t="str">
        <f>IF(AND(E34= "",D34= ""), "", ROUND(ROUND(E34, 2) * ROUND(D34, 3), 2))</f>
        <v/>
      </c>
    </row>
    <row r="36" spans="2:6" ht="12.75" customHeight="1" x14ac:dyDescent="0.3">
      <c r="B36" s="57"/>
      <c r="C36" s="58"/>
      <c r="D36" s="59"/>
      <c r="E36" s="60"/>
      <c r="F36" s="61" t="str">
        <f>IF(AND(E36= "",D36= ""), "", ROUND(ROUND(E36, 2) * ROUND(D36, 3), 2))</f>
        <v/>
      </c>
    </row>
    <row r="38" spans="2:6" ht="12.75" customHeight="1" x14ac:dyDescent="0.3">
      <c r="B38" s="57"/>
      <c r="C38" s="58"/>
      <c r="D38" s="59"/>
      <c r="E38" s="60"/>
      <c r="F38" s="61" t="str">
        <f>IF(AND(E38= "",D38= ""), "", ROUND(ROUND(E38, 2) * ROUND(D38, 3), 2))</f>
        <v/>
      </c>
    </row>
    <row r="40" spans="2:6" ht="12.75" customHeight="1" x14ac:dyDescent="0.3">
      <c r="B40" s="57"/>
      <c r="C40" s="58"/>
      <c r="D40" s="59"/>
      <c r="E40" s="60"/>
      <c r="F40" s="61" t="str">
        <f>IF(AND(E40= "",D40= ""), "", ROUND(ROUND(E40, 2) * ROUND(D40, 3), 2))</f>
        <v/>
      </c>
    </row>
    <row r="42" spans="2:6" ht="12.75" customHeight="1" x14ac:dyDescent="0.3">
      <c r="B42" s="57"/>
      <c r="C42" s="58"/>
      <c r="D42" s="59"/>
      <c r="E42" s="60"/>
      <c r="F42" s="61" t="str">
        <f>IF(AND(E42= "",D42= ""), "", ROUND(ROUND(E42, 2) * ROUND(D42, 3), 2))</f>
        <v/>
      </c>
    </row>
    <row r="44" spans="2:6" ht="12.75" customHeight="1" x14ac:dyDescent="0.3">
      <c r="B44" s="57"/>
      <c r="C44" s="58"/>
      <c r="D44" s="59"/>
      <c r="E44" s="60"/>
      <c r="F44" s="61" t="str">
        <f>IF(AND(E44= "",D44= ""), "", ROUND(ROUND(E44, 2) * ROUND(D44, 3), 2))</f>
        <v/>
      </c>
    </row>
    <row r="46" spans="2:6" ht="12.75" customHeight="1" x14ac:dyDescent="0.3">
      <c r="B46" s="57"/>
      <c r="C46" s="58"/>
      <c r="D46" s="59"/>
      <c r="E46" s="60"/>
      <c r="F46" s="61" t="str">
        <f>IF(AND(E46= "",D46= ""), "", ROUND(ROUND(E46, 2) * ROUND(D46, 3), 2))</f>
        <v/>
      </c>
    </row>
    <row r="48" spans="2:6" ht="12.75" customHeight="1" x14ac:dyDescent="0.3">
      <c r="B48" s="57"/>
      <c r="C48" s="58"/>
      <c r="D48" s="59"/>
      <c r="E48" s="60"/>
      <c r="F48" s="61" t="str">
        <f>IF(AND(E48= "",D48= ""), "", ROUND(ROUND(E48, 2) * ROUND(D48, 3), 2))</f>
        <v/>
      </c>
    </row>
    <row r="50" spans="2:6" ht="12.75" customHeight="1" x14ac:dyDescent="0.3">
      <c r="B50" s="57"/>
      <c r="C50" s="58"/>
      <c r="D50" s="59"/>
      <c r="E50" s="60"/>
      <c r="F50" s="61" t="str">
        <f>IF(AND(E50= "",D50= ""), "", ROUND(ROUND(E50, 2) * ROUND(D50, 3), 2))</f>
        <v/>
      </c>
    </row>
    <row r="52" spans="2:6" ht="12.75" customHeight="1" x14ac:dyDescent="0.3">
      <c r="B52" s="57"/>
      <c r="C52" s="58"/>
      <c r="D52" s="59"/>
      <c r="E52" s="60"/>
      <c r="F52" s="61" t="str">
        <f>IF(AND(E52= "",D52= ""), "", ROUND(ROUND(E52, 2) * ROUND(D52, 3), 2))</f>
        <v/>
      </c>
    </row>
    <row r="54" spans="2:6" ht="12.75" customHeight="1" x14ac:dyDescent="0.3">
      <c r="B54" s="57"/>
      <c r="C54" s="58"/>
      <c r="D54" s="59"/>
      <c r="E54" s="60"/>
      <c r="F54" s="61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Sid-Ahmed BOUAZZA</dc:creator>
  <cp:lastModifiedBy>Sid-Ahmed BOUAZZA</cp:lastModifiedBy>
  <dcterms:created xsi:type="dcterms:W3CDTF">2025-04-26T05:10:45Z</dcterms:created>
  <dcterms:modified xsi:type="dcterms:W3CDTF">2025-04-26T05:13:39Z</dcterms:modified>
</cp:coreProperties>
</file>